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5" i="1" l="1"/>
  <c r="C75" i="1"/>
  <c r="I68" i="1"/>
  <c r="H68" i="1"/>
  <c r="C68" i="1"/>
  <c r="I67" i="1"/>
  <c r="H67" i="1" s="1"/>
  <c r="J67" i="1" s="1"/>
  <c r="I65" i="1"/>
  <c r="H65" i="1"/>
  <c r="J65" i="1" s="1"/>
  <c r="E65" i="1"/>
  <c r="C65" i="1"/>
  <c r="I64" i="1"/>
  <c r="H64" i="1" s="1"/>
  <c r="E64" i="1"/>
  <c r="C64" i="1"/>
  <c r="J63" i="1"/>
  <c r="I63" i="1"/>
  <c r="H63" i="1"/>
  <c r="I62" i="1"/>
  <c r="H62" i="1" s="1"/>
  <c r="E62" i="1"/>
  <c r="C62" i="1"/>
  <c r="C73" i="1" s="1"/>
  <c r="H41" i="1"/>
  <c r="F41" i="1"/>
  <c r="H35" i="1"/>
  <c r="F35" i="1"/>
  <c r="H34" i="1"/>
  <c r="F34" i="1"/>
  <c r="H33" i="1"/>
  <c r="F33" i="1"/>
  <c r="J28" i="1"/>
  <c r="J27" i="1"/>
  <c r="J26" i="1"/>
  <c r="H20" i="1"/>
  <c r="F20" i="1"/>
  <c r="H19" i="1"/>
  <c r="F19" i="1"/>
  <c r="H14" i="1"/>
  <c r="F14" i="1"/>
  <c r="H13" i="1"/>
  <c r="H12" i="1"/>
  <c r="F12" i="1"/>
  <c r="H11" i="1"/>
  <c r="F11" i="1"/>
  <c r="H10" i="1"/>
  <c r="F10" i="1"/>
  <c r="H9" i="1"/>
  <c r="F9" i="1"/>
  <c r="J64" i="1" l="1"/>
  <c r="J62" i="1"/>
  <c r="E68" i="1"/>
  <c r="J68" i="1" s="1"/>
  <c r="E73" i="1"/>
</calcChain>
</file>

<file path=xl/comments1.xml><?xml version="1.0" encoding="utf-8"?>
<comments xmlns="http://schemas.openxmlformats.org/spreadsheetml/2006/main">
  <authors>
    <author>dlidskiy</author>
  </authors>
  <commentList>
    <comment ref="B19" authorId="0">
      <text>
        <r>
          <rPr>
            <sz val="9"/>
            <color indexed="81"/>
            <rFont val="Tahoma"/>
            <family val="2"/>
            <charset val="204"/>
          </rPr>
          <t>Расхлоп не более 2 раз при наведении за 1 показ баннера</t>
        </r>
      </text>
    </comment>
    <comment ref="B20" authorId="0">
      <text>
        <r>
          <rPr>
            <sz val="9"/>
            <color indexed="81"/>
            <rFont val="Tahoma"/>
            <family val="2"/>
            <charset val="204"/>
          </rPr>
          <t>Расхлоп не более 2 раз при наведении за 1 показ баннера</t>
        </r>
      </text>
    </comment>
  </commentList>
</comments>
</file>

<file path=xl/sharedStrings.xml><?xml version="1.0" encoding="utf-8"?>
<sst xmlns="http://schemas.openxmlformats.org/spreadsheetml/2006/main" count="265" uniqueCount="193">
  <si>
    <r>
      <rPr>
        <sz val="10"/>
        <color indexed="9"/>
        <rFont val="Arial Cyr"/>
        <charset val="204"/>
      </rPr>
      <t>____________</t>
    </r>
    <r>
      <rPr>
        <sz val="10"/>
        <color indexed="12"/>
        <rFont val="Arial Cyr"/>
        <charset val="204"/>
      </rPr>
      <t>TITLE</t>
    </r>
    <r>
      <rPr>
        <sz val="10"/>
        <color indexed="9"/>
        <rFont val="Arial Cyr"/>
        <charset val="204"/>
      </rPr>
      <t>___________</t>
    </r>
  </si>
  <si>
    <t>Ежемесячный охват - 18 000 000 UV (Google analytics)</t>
  </si>
  <si>
    <t>СТАНДАРТНЫЕ ФОРМАТЫ</t>
  </si>
  <si>
    <t>Формат размещения</t>
  </si>
  <si>
    <t>Позиция</t>
  </si>
  <si>
    <t>CPM</t>
  </si>
  <si>
    <t>Показы / охват (неделя)</t>
  </si>
  <si>
    <t>Пакет 1 500 000 показов (Охват 375 000)</t>
  </si>
  <si>
    <t>Пакет 2 500 000 показов (Охват 625 000)</t>
  </si>
  <si>
    <t>Стоимость пакета</t>
  </si>
  <si>
    <t>CPM в пакете</t>
  </si>
  <si>
    <t>superleaderboard 100%x250 desktop + 300х250 mobile</t>
  </si>
  <si>
    <t>все страницы</t>
  </si>
  <si>
    <t>25 000 000 / 4 500 000</t>
  </si>
  <si>
    <t>leaderboard 970х250 desktop + 300х250 mobile</t>
  </si>
  <si>
    <t>правый боковой 300х600</t>
  </si>
  <si>
    <t>все страницы, справа 1-й экран</t>
  </si>
  <si>
    <t>35 000 000 / 7 500 000</t>
  </si>
  <si>
    <t>правый боковой №2 300х600</t>
  </si>
  <si>
    <t>все страницы, 2-й показ</t>
  </si>
  <si>
    <t>sticky banner/непроскролливаемая перетяжка 728х90</t>
  </si>
  <si>
    <t>все страницы, под контентом</t>
  </si>
  <si>
    <t>15 000 000 / 3 000 000</t>
  </si>
  <si>
    <t>ТГБ 316х196</t>
  </si>
  <si>
    <t>все страницы, 2-й экран</t>
  </si>
  <si>
    <t>НЕСТАНДАРТНЫЕ ФОРМАТЫ</t>
  </si>
  <si>
    <t>Пакет 750 000 показов (кроме кнопки)</t>
  </si>
  <si>
    <t>Пакет 1 500 000 показов (кроме кнопки)</t>
  </si>
  <si>
    <t>CPM в пакете / показы</t>
  </si>
  <si>
    <t>970х250 расхлоп по наведению (x500)</t>
  </si>
  <si>
    <t>внутр. страницы, RF1</t>
  </si>
  <si>
    <t>7 500 000 / 2 000 000</t>
  </si>
  <si>
    <t>300х600 расхлоп при наведении  450x600</t>
  </si>
  <si>
    <t>Кнопка в меню</t>
  </si>
  <si>
    <t>15 000 000 / 5 500 000</t>
  </si>
  <si>
    <t>60 р. / 5 000 000</t>
  </si>
  <si>
    <t>50 р. / 10 000 000</t>
  </si>
  <si>
    <t>* остальные форматы по запросу</t>
  </si>
  <si>
    <t>&lt;&lt; наверх</t>
  </si>
  <si>
    <t>БРЕНДИРОВАНИЕ</t>
  </si>
  <si>
    <t>Пакет</t>
  </si>
  <si>
    <t>Формат*</t>
  </si>
  <si>
    <t>Вид</t>
  </si>
  <si>
    <t>Кол-во показов</t>
  </si>
  <si>
    <t>Охват</t>
  </si>
  <si>
    <t>Стоимость / неделя</t>
  </si>
  <si>
    <t>№1  брендирование</t>
  </si>
  <si>
    <t>внутренние страницы</t>
  </si>
  <si>
    <t>Подложка + 1000х250 + 300х600</t>
  </si>
  <si>
    <t>динамика</t>
  </si>
  <si>
    <t>№2  брендирование</t>
  </si>
  <si>
    <t>все внутренние страницы</t>
  </si>
  <si>
    <t>№3  брендирование</t>
  </si>
  <si>
    <t>MOBILE</t>
  </si>
  <si>
    <t xml:space="preserve">Пакет 500 000 показов </t>
  </si>
  <si>
    <t xml:space="preserve">Пакет 750 000 показов </t>
  </si>
  <si>
    <t>топ баннер 300х250</t>
  </si>
  <si>
    <t>12 000 000 / 4 500 000</t>
  </si>
  <si>
    <t xml:space="preserve">300х600 </t>
  </si>
  <si>
    <t>Ad Button (Интерактивная кнопка виджет)</t>
  </si>
  <si>
    <t>Fullscreen</t>
  </si>
  <si>
    <t>ВИДЕОФОРМАТЫ</t>
  </si>
  <si>
    <t xml:space="preserve">Пакет 1 000 000 показов </t>
  </si>
  <si>
    <t>In-Read (видео реклама внутри тематических редакционных  материалов )</t>
  </si>
  <si>
    <t>внутр. страницы,F1</t>
  </si>
  <si>
    <t>15 000 000 / 10 000 000</t>
  </si>
  <si>
    <t>СТАТЬИ / КОНКУРСЫ</t>
  </si>
  <si>
    <t>Нативные статьи</t>
  </si>
  <si>
    <t>Вид размещения</t>
  </si>
  <si>
    <t>Анонс</t>
  </si>
  <si>
    <t>Кол-во показов анонсов</t>
  </si>
  <si>
    <t>Охват по анонсам (уникальный)</t>
  </si>
  <si>
    <t>Стоимость за период (статья = 1 неделя, викторина/тест/консультация = 2 недели)</t>
  </si>
  <si>
    <t>Эксклюзивное брендирование 1-й экран</t>
  </si>
  <si>
    <r>
      <t>Статья на правах рекламы №1</t>
    </r>
    <r>
      <rPr>
        <b/>
        <sz val="7"/>
        <color rgb="FFFF0000"/>
        <rFont val="Arial Cyr"/>
        <charset val="204"/>
      </rPr>
      <t>*</t>
    </r>
  </si>
  <si>
    <t>до 7000 знаков, до 4 фотографий, 1 ссылка</t>
  </si>
  <si>
    <t>Анонс в разделе - 7 дней, ТГБ</t>
  </si>
  <si>
    <t>175 000р 
+ производство 14 000р</t>
  </si>
  <si>
    <r>
      <t xml:space="preserve">50 000р 
+ </t>
    </r>
    <r>
      <rPr>
        <sz val="7"/>
        <color indexed="8"/>
        <rFont val="Arial Cyr"/>
        <charset val="204"/>
      </rPr>
      <t>производство    10 000р</t>
    </r>
  </si>
  <si>
    <r>
      <t>Super Native c Яндекс.Дзен</t>
    </r>
    <r>
      <rPr>
        <b/>
        <sz val="7"/>
        <color rgb="FFFF0000"/>
        <rFont val="Arial Cyr"/>
        <charset val="204"/>
      </rPr>
      <t>*</t>
    </r>
  </si>
  <si>
    <t>до 7000 знаков, до 4 фотографий, 1 ссылка, видео в статье на сайте</t>
  </si>
  <si>
    <t>Анонс в разделе - 7 дней, ТГБ, редакционный анонс в Яндекс Дзен (450 тыс. подписчиков)</t>
  </si>
  <si>
    <t>265 000р 
+ производство 25 000р</t>
  </si>
  <si>
    <r>
      <t>Статья на правах рекламы №2</t>
    </r>
    <r>
      <rPr>
        <b/>
        <sz val="7"/>
        <color rgb="FFFF0000"/>
        <rFont val="Arial Cyr"/>
        <charset val="204"/>
      </rPr>
      <t>*</t>
    </r>
  </si>
  <si>
    <t>до 7000 знаков, до 10 фотографий, до 3 ссылок, видео</t>
  </si>
  <si>
    <t>Все страницы - текстографический блок, динамика 7 дней. Анонс в разделе - 7 дней, рассылка по 1/2 базы подписчиков, соцсети (Tg, Vk)</t>
  </si>
  <si>
    <t>300 000р 
+ производство от 20 000р</t>
  </si>
  <si>
    <r>
      <t xml:space="preserve">80 000р 
+ </t>
    </r>
    <r>
      <rPr>
        <sz val="7"/>
        <color indexed="8"/>
        <rFont val="Arial Cyr"/>
        <charset val="204"/>
      </rPr>
      <t>производство   10 000р</t>
    </r>
  </si>
  <si>
    <t>Проведение викторины / конкурса с брендированием страниц в фирменном стиле Бренда</t>
  </si>
  <si>
    <t>Разработка концепции, создание страницы конкурса, 2 недели</t>
  </si>
  <si>
    <t>Анонс конкурса на главной странице сайта , 3 дня. Анонс конкурса на главной странице соответствующего раздела, 2 недели;
ТГБ</t>
  </si>
  <si>
    <t>225 000р 
+ производство от 20 000р</t>
  </si>
  <si>
    <t>Тест с брендированием страниц в фирменном стиле Бренда</t>
  </si>
  <si>
    <t xml:space="preserve">Разработка концепции, создание страницы теста (5-10 вопросов, 4-5 вариантов результата)                       </t>
  </si>
  <si>
    <t>Анонс теста на Главной странице сайта;
Анонс теста на главной странице соответствующего раздела
ТГБ</t>
  </si>
  <si>
    <t>Вебинар со специалистом минимальный пакет</t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</si>
  <si>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 xml:space="preserve">Гарантированное количество просмотров 20 000   </t>
    </r>
  </si>
  <si>
    <t>Анонс на главной странице соответствующего раздела, ТГБ</t>
  </si>
  <si>
    <t>150 000р 
+ производство от 35 000р (трансляция через одну соцсеть, без анимированной интеграции бренда) или от 70 000 руб. (трансляция через 2-4 соцсети, возможна анимированная интеграция бренда)</t>
  </si>
  <si>
    <t>Вебинар со специалистом расширенный пакет</t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</si>
  <si>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 xml:space="preserve">Гарантированное количество просмотров 35 000   </t>
    </r>
  </si>
  <si>
    <t>Анонс на главной странице соответствующего раздела, ТГБ, пост в Tg, Vk</t>
  </si>
  <si>
    <t>225 000р 
+ производство от 70 000р (трансляция через 2-4 соцсети, возможна анимированная интеграция бренда)</t>
  </si>
  <si>
    <t>Вебинар со специалистом мега пакет</t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</si>
  <si>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>Гарантированное количество просмотров 70 000</t>
    </r>
  </si>
  <si>
    <t>Анонс на главной странице соответствующего раздела, ТГБ, пост в Tg, Vk, дополнительное промо в соцсетях</t>
  </si>
  <si>
    <t>300 000р 
+ производство от 70 000рм(трансляция через 2-4 соцсети, возможна анимированная интеграция бренда)</t>
  </si>
  <si>
    <t>*статья остается на сайте 2-3 года, далее либо продляется при условии трафика на ней, либо удаляется, если она уже неактуальна, и ее не читают. Ссылка в статье активна полтора года</t>
  </si>
  <si>
    <t>E-MAIL РАССЫЛКИ</t>
  </si>
  <si>
    <t>E-mail рассылка</t>
  </si>
  <si>
    <t>Кол-во адресов</t>
  </si>
  <si>
    <t>Стоимость</t>
  </si>
  <si>
    <t>Брендированная рассылка по базе Woman</t>
  </si>
  <si>
    <t>135 000р
 + производство 10 000р</t>
  </si>
  <si>
    <t>РЕКЛАМА В СОЦИАЛЬНЫХ СЕТЯХ</t>
  </si>
  <si>
    <t xml:space="preserve"> Таргетированная реклама</t>
  </si>
  <si>
    <t>Кол-во контактов</t>
  </si>
  <si>
    <t>Период</t>
  </si>
  <si>
    <t>Техническая стоимость</t>
  </si>
  <si>
    <t>доп.охват</t>
  </si>
  <si>
    <t>Общий охват</t>
  </si>
  <si>
    <t>Пост в VK, ОК</t>
  </si>
  <si>
    <t>закреп на 24 часа</t>
  </si>
  <si>
    <t>Пост в соц.сеть VK + сторис</t>
  </si>
  <si>
    <t>Пост в закреп на 24 часа + сторис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</si>
  <si>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Серия из 5-х сторис в соц.сеть VK</t>
    </r>
  </si>
  <si>
    <t>24 часа</t>
  </si>
  <si>
    <t>Лонгрид в соц.сеть VK (до 2500 знаков, до 2 фотографий, 1 ссылка)</t>
  </si>
  <si>
    <t>&lt;&lt; примеры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</si>
  <si>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Короткое видео в раздел Клипы VK + дублирование в ленту</t>
    </r>
  </si>
  <si>
    <t>Пост в соц.сеть OK + сторис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</si>
  <si>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Конкурс (анонс пост+сториз, постотчет пост +сториз) в соц.сети VK и OK</t>
    </r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</si>
  <si>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Пост в мессенджер Telegram</t>
    </r>
  </si>
  <si>
    <t>не определен</t>
  </si>
  <si>
    <r>
      <rPr>
        <b/>
        <sz val="7"/>
        <color rgb="FFFF0000"/>
        <rFont val="Arial Cyr"/>
        <charset val="204"/>
      </rPr>
      <t xml:space="preserve">NEW! </t>
    </r>
    <r>
      <rPr>
        <b/>
        <sz val="7"/>
        <rFont val="Arial Cyr"/>
        <charset val="204"/>
      </rPr>
      <t>Лонгрид в мессенджер Telegram (до 3500 знаков, до 3 фотографий, 1 ссылка)</t>
    </r>
  </si>
  <si>
    <t>Эксклюзивное брендирование</t>
  </si>
  <si>
    <r>
      <rPr>
        <b/>
        <sz val="7"/>
        <color rgb="FFFF0000"/>
        <rFont val="Arial Cyr"/>
        <charset val="204"/>
      </rPr>
      <t xml:space="preserve">NEW! </t>
    </r>
    <r>
      <rPr>
        <sz val="7"/>
        <color indexed="8"/>
        <rFont val="Arial Cyr"/>
        <charset val="204"/>
      </rPr>
      <t>Обложка профиля в VK, OK desktop+mobile 1590х400, 1944х600</t>
    </r>
  </si>
  <si>
    <t>неделя</t>
  </si>
  <si>
    <t>Пост в закреп. на 24 часа</t>
  </si>
  <si>
    <r>
      <rPr>
        <b/>
        <sz val="7"/>
        <color rgb="FFFF0000"/>
        <rFont val="Arial Cyr"/>
        <charset val="204"/>
      </rPr>
      <t>NEW!</t>
    </r>
    <r>
      <rPr>
        <sz val="7"/>
        <color indexed="8"/>
        <rFont val="Arial Cyr"/>
        <charset val="204"/>
      </rPr>
      <t xml:space="preserve"> Видео обложка профиля для VK, mobile 1190x400</t>
    </r>
  </si>
  <si>
    <t>Интеграция в тематические дни с Woman</t>
  </si>
  <si>
    <t>Состав предложения</t>
  </si>
  <si>
    <t>Охват по анонсам</t>
  </si>
  <si>
    <t>Стоимость за период</t>
  </si>
  <si>
    <t>Эксклюзивное брендирование в соц сети (vk, odnoklassniki,fb)</t>
  </si>
  <si>
    <t>Тематические дни Минимальный пакет для нескольких рекламодателей</t>
  </si>
  <si>
    <r>
      <t>1 видео, модерация. Гарантированное количество просмотров видео 20 000,</t>
    </r>
    <r>
      <rPr>
        <sz val="7"/>
        <color rgb="FF000000"/>
        <rFont val="Calibri"/>
        <family val="2"/>
        <charset val="204"/>
      </rPr>
      <t xml:space="preserve"> </t>
    </r>
    <r>
      <rPr>
        <sz val="7"/>
        <color rgb="FF000000"/>
        <rFont val="Arial Cyr"/>
      </rPr>
      <t>эксклюзивное брендирование соц сетей (vk,ok). За неделю до старта тематических дней запуск статьи с промо.</t>
    </r>
  </si>
  <si>
    <t>150 000р</t>
  </si>
  <si>
    <t>Период 1 день (охват vk -700, ok- 1400)</t>
  </si>
  <si>
    <t>+ производство от 30 000р</t>
  </si>
  <si>
    <t>Тематические дни Эксклюзивный  пакет для одного рекламодателя</t>
  </si>
  <si>
    <t>2 видео, модерация. Гарантированное количество просмотров 2-х видео 100 000 просмотров, эксклюзивное брендирование соц сетей (vk, ok). За неделю до старта тематических дней запуск статьи с промо</t>
  </si>
  <si>
    <r>
      <t xml:space="preserve">Анонс на главной странице соответствующего раздела, ТГБ, пост в VK, </t>
    </r>
    <r>
      <rPr>
        <sz val="7"/>
        <color rgb="FF000000"/>
        <rFont val="Calibri"/>
        <family val="2"/>
        <charset val="204"/>
      </rPr>
      <t>OK. Д</t>
    </r>
    <r>
      <rPr>
        <sz val="7"/>
        <color rgb="FF000000"/>
        <rFont val="Arial Cyr"/>
      </rPr>
      <t>ополнительное промо в соцсетях</t>
    </r>
  </si>
  <si>
    <t>Период 2 недели (охват ok - 20 000,   vk -9 600)</t>
  </si>
  <si>
    <t>+ производство от 40 000р</t>
  </si>
  <si>
    <t>СЕЗОННЫЕ КОЭФФИЦИЕНТЫ</t>
  </si>
  <si>
    <t>янв</t>
  </si>
  <si>
    <t>июль</t>
  </si>
  <si>
    <t>фев</t>
  </si>
  <si>
    <t>авг</t>
  </si>
  <si>
    <t>март</t>
  </si>
  <si>
    <t>сен</t>
  </si>
  <si>
    <t>апр</t>
  </si>
  <si>
    <t>окт</t>
  </si>
  <si>
    <t>май</t>
  </si>
  <si>
    <t>нояб</t>
  </si>
  <si>
    <t>июнь</t>
  </si>
  <si>
    <t>дек</t>
  </si>
  <si>
    <t>Наценки</t>
  </si>
  <si>
    <t>Синхронизация</t>
  </si>
  <si>
    <t>Наценка за ретаргетинг  в течение месяца после РК (для данных, собранных при помощи внутреннего пикселя HSD)</t>
  </si>
  <si>
    <t>Наценка за таргентинг по сегменту/сегментам аудитории/тегам</t>
  </si>
  <si>
    <t>Наценка First Impression</t>
  </si>
  <si>
    <t>Наценка за таргентинг по сегменту/сегментам аудитории + Гео Москва, Спб</t>
  </si>
  <si>
    <t>Наценка за частоту</t>
  </si>
  <si>
    <t>Таргетинг по разделам</t>
  </si>
  <si>
    <t>Наценка desktop only</t>
  </si>
  <si>
    <t>Потоковое видео в баннере</t>
  </si>
  <si>
    <t>Наценка за 2-й бренд</t>
  </si>
  <si>
    <t>Наценка за превышение веса баннеров от 10% до 30% от веса, указанного в ТТ</t>
  </si>
  <si>
    <t>Эксклюзив (отсутствие конкурентов на выкупленной странице). Только первый экран, для форматов superleaderboard, правый боковой, брендирование</t>
  </si>
  <si>
    <t>Главная страница</t>
  </si>
  <si>
    <t>Гео таргетинг Москва, МО, Питер</t>
  </si>
  <si>
    <t xml:space="preserve">Гео таргетинг Регионы </t>
  </si>
  <si>
    <t>Таргетинг РФ 100%</t>
  </si>
  <si>
    <t xml:space="preserve">примеры форматов: </t>
  </si>
  <si>
    <t>https://wnbanners.hearst-shkulev-media.ru/</t>
  </si>
  <si>
    <t>Все цены указаны в рублях и без учёта 20% НДС</t>
  </si>
  <si>
    <t>Минимальная стоимость заказа - 100 000 руб. после скидки, без НДС</t>
  </si>
  <si>
    <t>Прайс-лист действителен с 10.04.2022 по 01.06.2022</t>
  </si>
  <si>
    <t>При размещении баннера через внешнюю систему подсчёта статистики, предоставление доступа к статистике - обязательно.</t>
  </si>
  <si>
    <t>Департамент интернет проектов ИД HSmedia + 7 (495) 633-56-46</t>
  </si>
  <si>
    <t>Россия, 115162, Москва, ул. Дербеневская 15, стр. Б., e-mail: wn@hsmedia.ru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</si>
</sst>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\ &quot;₽&quot;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2"/>
      <name val="Arial Cyr"/>
      <charset val="204"/>
    </font>
    <font>
      <sz val="10"/>
      <color indexed="9"/>
      <name val="Arial Cyr"/>
      <charset val="204"/>
    </font>
    <font>
      <sz val="9"/>
      <color theme="1"/>
      <name val="Cambria"/>
      <family val="1"/>
      <charset val="204"/>
      <scheme val="major"/>
    </font>
    <font>
      <sz val="14"/>
      <color indexed="8"/>
      <name val="Arial Cyr"/>
      <charset val="204"/>
    </font>
    <font>
      <b/>
      <sz val="7"/>
      <color indexed="8"/>
      <name val="Arial Cyr"/>
      <charset val="204"/>
    </font>
    <font>
      <sz val="7"/>
      <color theme="1"/>
      <name val="Calibri"/>
      <family val="2"/>
      <charset val="204"/>
      <scheme val="minor"/>
    </font>
    <font>
      <u/>
      <sz val="10"/>
      <color rgb="FFFF0000"/>
      <name val="Arial Cyr"/>
      <charset val="204"/>
    </font>
    <font>
      <sz val="7"/>
      <name val="Arial Cyr"/>
      <charset val="204"/>
    </font>
    <font>
      <b/>
      <sz val="7"/>
      <color rgb="FFFF0000"/>
      <name val="Arial Cyr"/>
      <charset val="204"/>
    </font>
    <font>
      <sz val="7"/>
      <color theme="1"/>
      <name val="Arial Cyr"/>
      <charset val="204"/>
    </font>
    <font>
      <sz val="7"/>
      <color rgb="FFFF0000"/>
      <name val="Arial Cyr"/>
      <charset val="204"/>
    </font>
    <font>
      <sz val="9"/>
      <color rgb="FFFF0000"/>
      <name val="Calibri"/>
      <family val="2"/>
      <charset val="204"/>
      <scheme val="minor"/>
    </font>
    <font>
      <b/>
      <sz val="7"/>
      <name val="Arial Cyr"/>
      <charset val="204"/>
    </font>
    <font>
      <b/>
      <sz val="7"/>
      <color rgb="FF000000"/>
      <name val="Arial Cyr"/>
    </font>
    <font>
      <sz val="7"/>
      <color rgb="FF000000"/>
      <name val="Arial Cyr"/>
    </font>
    <font>
      <sz val="7"/>
      <color rgb="FF000000"/>
      <name val="Calibri"/>
      <family val="2"/>
      <charset val="204"/>
    </font>
    <font>
      <sz val="7"/>
      <color theme="1"/>
      <name val="Arial Cyr"/>
    </font>
    <font>
      <sz val="7"/>
      <color rgb="FF000000"/>
      <name val="Arial Cyr"/>
      <charset val="204"/>
    </font>
    <font>
      <sz val="8"/>
      <color indexed="8"/>
      <name val="Cambria"/>
      <family val="1"/>
      <charset val="204"/>
      <scheme val="major"/>
    </font>
    <font>
      <b/>
      <sz val="8"/>
      <color indexed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u/>
      <sz val="8"/>
      <color indexed="12"/>
      <name val="Arial Cyr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theme="1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hair">
        <color indexed="64"/>
      </left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19">
    <xf numFmtId="0" fontId="0" fillId="0" borderId="0" xfId="0"/>
    <xf numFmtId="0" fontId="2" fillId="2" borderId="0" xfId="0" applyFont="1" applyFill="1" applyBorder="1"/>
    <xf numFmtId="0" fontId="4" fillId="3" borderId="0" xfId="2" applyFont="1" applyFill="1" applyAlignment="1" applyProtection="1">
      <alignment horizontal="center" vertical="center"/>
    </xf>
    <xf numFmtId="0" fontId="6" fillId="0" borderId="0" xfId="0" applyFont="1" applyAlignment="1">
      <alignment horizontal="center" wrapText="1"/>
    </xf>
    <xf numFmtId="0" fontId="7" fillId="2" borderId="0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0" borderId="9" xfId="0" applyFont="1" applyBorder="1"/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8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164" fontId="2" fillId="0" borderId="15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8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/>
    </xf>
    <xf numFmtId="164" fontId="2" fillId="3" borderId="15" xfId="0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2" borderId="0" xfId="1" applyNumberFormat="1" applyFont="1" applyFill="1" applyBorder="1" applyAlignment="1"/>
    <xf numFmtId="0" fontId="2" fillId="2" borderId="0" xfId="0" applyFont="1" applyFill="1" applyBorder="1" applyAlignment="1"/>
    <xf numFmtId="0" fontId="8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164" fontId="2" fillId="3" borderId="18" xfId="0" applyNumberFormat="1" applyFont="1" applyFill="1" applyBorder="1" applyAlignment="1">
      <alignment horizontal="center" vertical="center" wrapText="1"/>
    </xf>
    <xf numFmtId="3" fontId="2" fillId="3" borderId="19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164" fontId="2" fillId="2" borderId="0" xfId="0" quotePrefix="1" applyNumberFormat="1" applyFont="1" applyFill="1" applyBorder="1" applyAlignment="1">
      <alignment horizontal="center" vertical="center"/>
    </xf>
    <xf numFmtId="3" fontId="10" fillId="3" borderId="0" xfId="2" applyNumberFormat="1" applyFont="1" applyFill="1" applyBorder="1" applyAlignment="1" applyProtection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3" fontId="11" fillId="0" borderId="33" xfId="0" applyNumberFormat="1" applyFont="1" applyFill="1" applyBorder="1" applyAlignment="1">
      <alignment horizontal="center" vertical="center" wrapText="1"/>
    </xf>
    <xf numFmtId="164" fontId="11" fillId="0" borderId="34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9" fontId="2" fillId="0" borderId="0" xfId="1" applyFont="1" applyFill="1" applyBorder="1"/>
    <xf numFmtId="0" fontId="8" fillId="0" borderId="3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11" fillId="0" borderId="36" xfId="0" applyNumberFormat="1" applyFont="1" applyFill="1" applyBorder="1" applyAlignment="1">
      <alignment horizontal="center" vertical="center" wrapText="1"/>
    </xf>
    <xf numFmtId="164" fontId="11" fillId="0" borderId="37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/>
    <xf numFmtId="0" fontId="8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164" fontId="11" fillId="0" borderId="39" xfId="0" applyNumberFormat="1" applyFont="1" applyFill="1" applyBorder="1" applyAlignment="1">
      <alignment horizontal="center" vertical="center" wrapText="1"/>
    </xf>
    <xf numFmtId="3" fontId="11" fillId="0" borderId="39" xfId="0" applyNumberFormat="1" applyFont="1" applyFill="1" applyBorder="1" applyAlignment="1">
      <alignment horizontal="center" vertical="center" wrapText="1"/>
    </xf>
    <xf numFmtId="164" fontId="11" fillId="0" borderId="40" xfId="0" applyNumberFormat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0" xfId="0" applyFont="1" applyFill="1"/>
    <xf numFmtId="0" fontId="8" fillId="3" borderId="38" xfId="0" applyFont="1" applyFill="1" applyBorder="1" applyAlignment="1">
      <alignment horizontal="left" vertical="center" wrapText="1"/>
    </xf>
    <xf numFmtId="164" fontId="2" fillId="3" borderId="48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10" fontId="2" fillId="3" borderId="0" xfId="1" applyNumberFormat="1" applyFont="1" applyFill="1" applyAlignment="1"/>
    <xf numFmtId="0" fontId="2" fillId="3" borderId="0" xfId="0" applyFont="1" applyFill="1" applyAlignment="1"/>
    <xf numFmtId="0" fontId="8" fillId="5" borderId="49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5" borderId="51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left" vertical="center"/>
    </xf>
    <xf numFmtId="164" fontId="2" fillId="3" borderId="55" xfId="0" applyNumberFormat="1" applyFont="1" applyFill="1" applyBorder="1" applyAlignment="1">
      <alignment horizontal="center" vertical="center" wrapText="1"/>
    </xf>
    <xf numFmtId="3" fontId="2" fillId="3" borderId="56" xfId="0" applyNumberFormat="1" applyFont="1" applyFill="1" applyBorder="1" applyAlignment="1">
      <alignment horizontal="center" vertical="center"/>
    </xf>
    <xf numFmtId="164" fontId="2" fillId="3" borderId="57" xfId="0" applyNumberFormat="1" applyFont="1" applyFill="1" applyBorder="1" applyAlignment="1">
      <alignment horizontal="center" vertical="center" wrapText="1"/>
    </xf>
    <xf numFmtId="164" fontId="2" fillId="3" borderId="4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/>
    <xf numFmtId="0" fontId="8" fillId="5" borderId="59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 wrapText="1"/>
    </xf>
    <xf numFmtId="0" fontId="8" fillId="5" borderId="61" xfId="0" applyFont="1" applyFill="1" applyBorder="1" applyAlignment="1">
      <alignment horizontal="center" vertical="center" wrapText="1"/>
    </xf>
    <xf numFmtId="0" fontId="8" fillId="5" borderId="62" xfId="0" applyFont="1" applyFill="1" applyBorder="1" applyAlignment="1">
      <alignment horizontal="center" vertical="center" wrapText="1"/>
    </xf>
    <xf numFmtId="0" fontId="8" fillId="5" borderId="6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64" xfId="0" applyFont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164" fontId="2" fillId="2" borderId="65" xfId="0" applyNumberFormat="1" applyFont="1" applyFill="1" applyBorder="1" applyAlignment="1">
      <alignment vertical="center" wrapText="1"/>
    </xf>
    <xf numFmtId="3" fontId="2" fillId="2" borderId="65" xfId="0" applyNumberFormat="1" applyFont="1" applyFill="1" applyBorder="1" applyAlignment="1">
      <alignment horizontal="center" vertical="center" wrapText="1"/>
    </xf>
    <xf numFmtId="3" fontId="2" fillId="2" borderId="65" xfId="0" applyNumberFormat="1" applyFont="1" applyFill="1" applyBorder="1" applyAlignment="1">
      <alignment horizontal="center" vertical="center" wrapText="1"/>
    </xf>
    <xf numFmtId="3" fontId="2" fillId="3" borderId="65" xfId="0" applyNumberFormat="1" applyFont="1" applyFill="1" applyBorder="1" applyAlignment="1">
      <alignment horizontal="center" vertical="center" wrapText="1"/>
    </xf>
    <xf numFmtId="164" fontId="13" fillId="2" borderId="66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 vertical="center" wrapText="1"/>
    </xf>
    <xf numFmtId="164" fontId="11" fillId="3" borderId="1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8" fillId="0" borderId="17" xfId="0" applyFont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164" fontId="2" fillId="2" borderId="18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3" fontId="2" fillId="3" borderId="18" xfId="0" applyNumberFormat="1" applyFont="1" applyFill="1" applyBorder="1" applyAlignment="1">
      <alignment horizontal="center" vertical="center" wrapText="1"/>
    </xf>
    <xf numFmtId="164" fontId="11" fillId="3" borderId="19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horizontal="left"/>
    </xf>
    <xf numFmtId="0" fontId="8" fillId="5" borderId="67" xfId="0" applyFont="1" applyFill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6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57" xfId="0" applyFont="1" applyBorder="1" applyAlignment="1">
      <alignment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8" fillId="4" borderId="70" xfId="0" applyFont="1" applyFill="1" applyBorder="1" applyAlignment="1">
      <alignment horizontal="center" vertical="center"/>
    </xf>
    <xf numFmtId="0" fontId="8" fillId="4" borderId="71" xfId="0" applyFont="1" applyFill="1" applyBorder="1" applyAlignment="1">
      <alignment horizontal="center" vertical="center"/>
    </xf>
    <xf numFmtId="0" fontId="8" fillId="4" borderId="72" xfId="0" applyFont="1" applyFill="1" applyBorder="1" applyAlignment="1">
      <alignment horizontal="center" vertical="center"/>
    </xf>
    <xf numFmtId="0" fontId="8" fillId="5" borderId="73" xfId="0" applyFont="1" applyFill="1" applyBorder="1" applyAlignment="1">
      <alignment horizontal="center" vertical="center"/>
    </xf>
    <xf numFmtId="0" fontId="8" fillId="5" borderId="74" xfId="0" applyFont="1" applyFill="1" applyBorder="1" applyAlignment="1">
      <alignment horizontal="center" vertical="center"/>
    </xf>
    <xf numFmtId="0" fontId="8" fillId="5" borderId="75" xfId="0" applyFont="1" applyFill="1" applyBorder="1" applyAlignment="1">
      <alignment horizontal="center" vertical="center" wrapText="1"/>
    </xf>
    <xf numFmtId="0" fontId="8" fillId="5" borderId="76" xfId="0" applyFont="1" applyFill="1" applyBorder="1" applyAlignment="1">
      <alignment horizontal="center" vertical="center"/>
    </xf>
    <xf numFmtId="0" fontId="8" fillId="5" borderId="77" xfId="0" applyFont="1" applyFill="1" applyBorder="1" applyAlignment="1">
      <alignment horizontal="center" vertical="center"/>
    </xf>
    <xf numFmtId="0" fontId="8" fillId="5" borderId="78" xfId="0" applyFont="1" applyFill="1" applyBorder="1" applyAlignment="1">
      <alignment horizontal="center" vertical="center"/>
    </xf>
    <xf numFmtId="0" fontId="8" fillId="0" borderId="79" xfId="0" applyFont="1" applyBorder="1" applyAlignment="1">
      <alignment vertical="center" wrapText="1"/>
    </xf>
    <xf numFmtId="3" fontId="13" fillId="3" borderId="80" xfId="0" applyNumberFormat="1" applyFont="1" applyFill="1" applyBorder="1" applyAlignment="1">
      <alignment horizontal="center" vertical="center" wrapText="1"/>
    </xf>
    <xf numFmtId="3" fontId="2" fillId="3" borderId="80" xfId="0" applyNumberFormat="1" applyFont="1" applyFill="1" applyBorder="1" applyAlignment="1">
      <alignment horizontal="center" vertical="center" wrapText="1"/>
    </xf>
    <xf numFmtId="3" fontId="13" fillId="3" borderId="81" xfId="0" applyNumberFormat="1" applyFont="1" applyFill="1" applyBorder="1" applyAlignment="1">
      <alignment horizontal="center" vertical="center" wrapText="1"/>
    </xf>
    <xf numFmtId="164" fontId="2" fillId="0" borderId="82" xfId="0" applyNumberFormat="1" applyFont="1" applyFill="1" applyBorder="1" applyAlignment="1">
      <alignment horizontal="center" vertical="center" wrapText="1"/>
    </xf>
    <xf numFmtId="164" fontId="13" fillId="3" borderId="83" xfId="0" applyNumberFormat="1" applyFont="1" applyFill="1" applyBorder="1" applyAlignment="1">
      <alignment horizontal="center" vertical="center" wrapText="1"/>
    </xf>
    <xf numFmtId="3" fontId="2" fillId="0" borderId="84" xfId="0" applyNumberFormat="1" applyFont="1" applyFill="1" applyBorder="1" applyAlignment="1">
      <alignment horizontal="center" vertical="center" wrapText="1"/>
    </xf>
    <xf numFmtId="3" fontId="2" fillId="0" borderId="85" xfId="0" applyNumberFormat="1" applyFont="1" applyFill="1" applyBorder="1" applyAlignment="1">
      <alignment horizontal="center" vertical="center" wrapText="1"/>
    </xf>
    <xf numFmtId="0" fontId="8" fillId="0" borderId="86" xfId="0" applyFont="1" applyBorder="1" applyAlignment="1">
      <alignment vertical="center" wrapText="1"/>
    </xf>
    <xf numFmtId="3" fontId="13" fillId="3" borderId="36" xfId="0" applyNumberFormat="1" applyFont="1" applyFill="1" applyBorder="1" applyAlignment="1">
      <alignment horizontal="center" vertical="center" wrapText="1"/>
    </xf>
    <xf numFmtId="3" fontId="2" fillId="3" borderId="87" xfId="0" applyNumberFormat="1" applyFont="1" applyFill="1" applyBorder="1" applyAlignment="1">
      <alignment horizontal="center" vertical="center" wrapText="1"/>
    </xf>
    <xf numFmtId="3" fontId="13" fillId="3" borderId="87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164" fontId="13" fillId="3" borderId="88" xfId="0" applyNumberFormat="1" applyFont="1" applyFill="1" applyBorder="1" applyAlignment="1">
      <alignment horizontal="center" vertical="center" wrapText="1"/>
    </xf>
    <xf numFmtId="3" fontId="2" fillId="0" borderId="89" xfId="0" applyNumberFormat="1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3" fontId="2" fillId="0" borderId="90" xfId="0" applyNumberFormat="1" applyFont="1" applyFill="1" applyBorder="1" applyAlignment="1">
      <alignment horizontal="center" vertical="center" wrapText="1"/>
    </xf>
    <xf numFmtId="3" fontId="2" fillId="3" borderId="36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91" xfId="0" applyNumberFormat="1" applyFont="1" applyFill="1" applyBorder="1" applyAlignment="1">
      <alignment horizontal="center" vertical="center" wrapText="1"/>
    </xf>
    <xf numFmtId="3" fontId="3" fillId="3" borderId="0" xfId="2" applyNumberFormat="1" applyFill="1" applyBorder="1" applyAlignment="1" applyProtection="1">
      <alignment horizontal="left"/>
    </xf>
    <xf numFmtId="164" fontId="2" fillId="0" borderId="92" xfId="0" applyNumberFormat="1" applyFont="1" applyFill="1" applyBorder="1" applyAlignment="1">
      <alignment horizontal="center" vertical="center" wrapText="1"/>
    </xf>
    <xf numFmtId="164" fontId="2" fillId="0" borderId="93" xfId="0" applyNumberFormat="1" applyFont="1" applyFill="1" applyBorder="1" applyAlignment="1">
      <alignment horizontal="center" vertical="center" wrapText="1"/>
    </xf>
    <xf numFmtId="164" fontId="13" fillId="3" borderId="94" xfId="0" applyNumberFormat="1" applyFont="1" applyFill="1" applyBorder="1" applyAlignment="1">
      <alignment horizontal="center" vertical="center" wrapText="1"/>
    </xf>
    <xf numFmtId="3" fontId="2" fillId="0" borderId="95" xfId="0" applyNumberFormat="1" applyFont="1" applyFill="1" applyBorder="1" applyAlignment="1">
      <alignment horizontal="center" vertical="center" wrapText="1"/>
    </xf>
    <xf numFmtId="164" fontId="2" fillId="0" borderId="96" xfId="0" applyNumberFormat="1" applyFont="1" applyFill="1" applyBorder="1" applyAlignment="1">
      <alignment horizontal="center" vertical="center" wrapText="1"/>
    </xf>
    <xf numFmtId="164" fontId="2" fillId="0" borderId="97" xfId="0" applyNumberFormat="1" applyFont="1" applyFill="1" applyBorder="1" applyAlignment="1">
      <alignment horizontal="center" vertical="center" wrapText="1"/>
    </xf>
    <xf numFmtId="0" fontId="8" fillId="0" borderId="98" xfId="0" applyFont="1" applyBorder="1" applyAlignment="1">
      <alignment vertical="center" wrapText="1"/>
    </xf>
    <xf numFmtId="3" fontId="13" fillId="3" borderId="15" xfId="0" applyNumberFormat="1" applyFont="1" applyFill="1" applyBorder="1" applyAlignment="1">
      <alignment horizontal="center" vertic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3" fontId="2" fillId="0" borderId="99" xfId="0" applyNumberFormat="1" applyFont="1" applyFill="1" applyBorder="1" applyAlignment="1">
      <alignment horizontal="center" vertical="center" wrapText="1"/>
    </xf>
    <xf numFmtId="3" fontId="2" fillId="0" borderId="100" xfId="0" applyNumberFormat="1" applyFont="1" applyFill="1" applyBorder="1" applyAlignment="1">
      <alignment horizontal="center" vertical="center" wrapText="1"/>
    </xf>
    <xf numFmtId="3" fontId="2" fillId="0" borderId="101" xfId="0" applyNumberFormat="1" applyFont="1" applyFill="1" applyBorder="1" applyAlignment="1">
      <alignment horizontal="center" vertical="center" wrapText="1"/>
    </xf>
    <xf numFmtId="0" fontId="8" fillId="0" borderId="102" xfId="0" applyFont="1" applyBorder="1" applyAlignment="1">
      <alignment vertical="center" wrapText="1"/>
    </xf>
    <xf numFmtId="3" fontId="13" fillId="3" borderId="103" xfId="0" applyNumberFormat="1" applyFont="1" applyFill="1" applyBorder="1" applyAlignment="1">
      <alignment horizontal="center" vertical="center" wrapText="1"/>
    </xf>
    <xf numFmtId="3" fontId="2" fillId="3" borderId="104" xfId="0" applyNumberFormat="1" applyFont="1" applyFill="1" applyBorder="1" applyAlignment="1">
      <alignment horizontal="center" vertical="center" wrapText="1"/>
    </xf>
    <xf numFmtId="3" fontId="13" fillId="3" borderId="105" xfId="0" applyNumberFormat="1" applyFont="1" applyFill="1" applyBorder="1" applyAlignment="1">
      <alignment horizontal="center" vertical="center" wrapText="1"/>
    </xf>
    <xf numFmtId="164" fontId="2" fillId="0" borderId="106" xfId="0" applyNumberFormat="1" applyFont="1" applyFill="1" applyBorder="1" applyAlignment="1">
      <alignment horizontal="center" vertical="center" wrapText="1"/>
    </xf>
    <xf numFmtId="164" fontId="13" fillId="3" borderId="103" xfId="0" applyNumberFormat="1" applyFont="1" applyFill="1" applyBorder="1" applyAlignment="1">
      <alignment horizontal="center" vertical="center" wrapText="1"/>
    </xf>
    <xf numFmtId="3" fontId="2" fillId="0" borderId="57" xfId="0" applyNumberFormat="1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07" xfId="0" applyFont="1" applyFill="1" applyBorder="1" applyAlignment="1">
      <alignment horizontal="center" vertical="center"/>
    </xf>
    <xf numFmtId="0" fontId="8" fillId="5" borderId="108" xfId="0" applyFont="1" applyFill="1" applyBorder="1" applyAlignment="1">
      <alignment horizontal="center" vertical="center"/>
    </xf>
    <xf numFmtId="0" fontId="8" fillId="5" borderId="109" xfId="0" applyFont="1" applyFill="1" applyBorder="1" applyAlignment="1">
      <alignment horizontal="center" vertical="center"/>
    </xf>
    <xf numFmtId="0" fontId="8" fillId="5" borderId="110" xfId="0" applyFont="1" applyFill="1" applyBorder="1" applyAlignment="1">
      <alignment horizontal="center" vertical="center"/>
    </xf>
    <xf numFmtId="3" fontId="2" fillId="0" borderId="111" xfId="0" applyNumberFormat="1" applyFont="1" applyFill="1" applyBorder="1" applyAlignment="1">
      <alignment horizontal="center" vertical="center" wrapText="1"/>
    </xf>
    <xf numFmtId="3" fontId="13" fillId="0" borderId="112" xfId="0" applyNumberFormat="1" applyFont="1" applyFill="1" applyBorder="1" applyAlignment="1">
      <alignment horizontal="center" vertical="center" wrapText="1"/>
    </xf>
    <xf numFmtId="3" fontId="11" fillId="0" borderId="112" xfId="0" applyNumberFormat="1" applyFont="1" applyFill="1" applyBorder="1" applyAlignment="1">
      <alignment horizontal="center" vertical="center" wrapText="1"/>
    </xf>
    <xf numFmtId="3" fontId="13" fillId="0" borderId="113" xfId="0" applyNumberFormat="1" applyFont="1" applyFill="1" applyBorder="1" applyAlignment="1">
      <alignment horizontal="center" vertical="center" wrapText="1"/>
    </xf>
    <xf numFmtId="164" fontId="13" fillId="0" borderId="114" xfId="0" applyNumberFormat="1" applyFont="1" applyFill="1" applyBorder="1" applyAlignment="1">
      <alignment horizontal="center" vertical="center"/>
    </xf>
    <xf numFmtId="0" fontId="11" fillId="0" borderId="115" xfId="0" applyFont="1" applyFill="1" applyBorder="1" applyAlignment="1">
      <alignment horizontal="center" vertical="center" wrapText="1"/>
    </xf>
    <xf numFmtId="3" fontId="13" fillId="0" borderId="116" xfId="0" applyNumberFormat="1" applyFont="1" applyFill="1" applyBorder="1" applyAlignment="1">
      <alignment horizontal="center" vertical="center" wrapText="1"/>
    </xf>
    <xf numFmtId="3" fontId="11" fillId="0" borderId="117" xfId="0" applyNumberFormat="1" applyFont="1" applyFill="1" applyBorder="1" applyAlignment="1">
      <alignment horizontal="center" vertical="center" wrapText="1"/>
    </xf>
    <xf numFmtId="3" fontId="13" fillId="0" borderId="118" xfId="0" applyNumberFormat="1" applyFont="1" applyFill="1" applyBorder="1" applyAlignment="1">
      <alignment horizontal="center" vertical="center" wrapText="1"/>
    </xf>
    <xf numFmtId="164" fontId="13" fillId="0" borderId="119" xfId="0" applyNumberFormat="1" applyFont="1" applyFill="1" applyBorder="1" applyAlignment="1">
      <alignment horizontal="center" vertical="center"/>
    </xf>
    <xf numFmtId="3" fontId="2" fillId="0" borderId="120" xfId="0" applyNumberFormat="1" applyFont="1" applyFill="1" applyBorder="1" applyAlignment="1">
      <alignment horizontal="center" vertical="center" wrapText="1"/>
    </xf>
    <xf numFmtId="3" fontId="13" fillId="0" borderId="77" xfId="0" applyNumberFormat="1" applyFont="1" applyFill="1" applyBorder="1" applyAlignment="1">
      <alignment horizontal="center" vertical="center" wrapText="1"/>
    </xf>
    <xf numFmtId="3" fontId="11" fillId="0" borderId="121" xfId="0" applyNumberFormat="1" applyFont="1" applyFill="1" applyBorder="1" applyAlignment="1">
      <alignment horizontal="center" vertical="center" wrapText="1"/>
    </xf>
    <xf numFmtId="164" fontId="13" fillId="0" borderId="78" xfId="0" applyNumberFormat="1" applyFont="1" applyFill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 wrapText="1"/>
    </xf>
    <xf numFmtId="3" fontId="13" fillId="0" borderId="123" xfId="0" applyNumberFormat="1" applyFont="1" applyFill="1" applyBorder="1" applyAlignment="1">
      <alignment horizontal="center" vertical="center" wrapText="1"/>
    </xf>
    <xf numFmtId="3" fontId="11" fillId="0" borderId="124" xfId="0" applyNumberFormat="1" applyFont="1" applyFill="1" applyBorder="1" applyAlignment="1">
      <alignment horizontal="center" vertical="center" wrapText="1"/>
    </xf>
    <xf numFmtId="164" fontId="13" fillId="0" borderId="125" xfId="0" applyNumberFormat="1" applyFont="1" applyFill="1" applyBorder="1" applyAlignment="1">
      <alignment horizontal="center" vertical="center"/>
    </xf>
    <xf numFmtId="0" fontId="8" fillId="4" borderId="107" xfId="0" applyFont="1" applyFill="1" applyBorder="1" applyAlignment="1">
      <alignment horizontal="center" vertical="center"/>
    </xf>
    <xf numFmtId="0" fontId="8" fillId="4" borderId="108" xfId="0" applyFont="1" applyFill="1" applyBorder="1" applyAlignment="1">
      <alignment horizontal="center" vertical="center"/>
    </xf>
    <xf numFmtId="0" fontId="8" fillId="4" borderId="110" xfId="0" applyFont="1" applyFill="1" applyBorder="1" applyAlignment="1">
      <alignment horizontal="center" vertical="center"/>
    </xf>
    <xf numFmtId="0" fontId="17" fillId="6" borderId="107" xfId="0" applyFont="1" applyFill="1" applyBorder="1" applyAlignment="1">
      <alignment horizontal="center" vertical="center"/>
    </xf>
    <xf numFmtId="0" fontId="17" fillId="6" borderId="108" xfId="0" applyFont="1" applyFill="1" applyBorder="1" applyAlignment="1">
      <alignment horizontal="center" vertical="center"/>
    </xf>
    <xf numFmtId="0" fontId="17" fillId="6" borderId="108" xfId="0" applyFont="1" applyFill="1" applyBorder="1" applyAlignment="1">
      <alignment horizontal="center" vertical="center" wrapText="1"/>
    </xf>
    <xf numFmtId="0" fontId="17" fillId="6" borderId="110" xfId="0" applyFont="1" applyFill="1" applyBorder="1" applyAlignment="1">
      <alignment horizontal="center" vertical="center" wrapText="1"/>
    </xf>
    <xf numFmtId="0" fontId="17" fillId="0" borderId="70" xfId="0" applyFont="1" applyBorder="1" applyAlignment="1">
      <alignment vertical="center" wrapText="1"/>
    </xf>
    <xf numFmtId="0" fontId="18" fillId="7" borderId="126" xfId="0" applyFont="1" applyFill="1" applyBorder="1" applyAlignment="1">
      <alignment vertical="center" wrapText="1"/>
    </xf>
    <xf numFmtId="3" fontId="18" fillId="7" borderId="126" xfId="0" applyNumberFormat="1" applyFont="1" applyFill="1" applyBorder="1" applyAlignment="1">
      <alignment horizontal="center" vertical="center" wrapText="1"/>
    </xf>
    <xf numFmtId="3" fontId="18" fillId="7" borderId="127" xfId="0" applyNumberFormat="1" applyFont="1" applyFill="1" applyBorder="1" applyAlignment="1">
      <alignment horizontal="center" vertical="center" wrapText="1"/>
    </xf>
    <xf numFmtId="0" fontId="20" fillId="7" borderId="128" xfId="0" applyFont="1" applyFill="1" applyBorder="1" applyAlignment="1">
      <alignment horizontal="center" vertical="center" wrapText="1"/>
    </xf>
    <xf numFmtId="0" fontId="17" fillId="0" borderId="129" xfId="0" applyFont="1" applyBorder="1" applyAlignment="1">
      <alignment vertical="center" wrapText="1"/>
    </xf>
    <xf numFmtId="0" fontId="18" fillId="7" borderId="130" xfId="0" applyFont="1" applyFill="1" applyBorder="1" applyAlignment="1">
      <alignment vertical="center" wrapText="1"/>
    </xf>
    <xf numFmtId="3" fontId="18" fillId="7" borderId="130" xfId="0" applyNumberFormat="1" applyFont="1" applyFill="1" applyBorder="1" applyAlignment="1">
      <alignment horizontal="center" vertical="center" wrapText="1"/>
    </xf>
    <xf numFmtId="3" fontId="18" fillId="7" borderId="131" xfId="0" applyNumberFormat="1" applyFont="1" applyFill="1" applyBorder="1" applyAlignment="1">
      <alignment horizontal="center" vertical="center" wrapText="1"/>
    </xf>
    <xf numFmtId="0" fontId="20" fillId="7" borderId="132" xfId="0" applyFont="1" applyFill="1" applyBorder="1" applyAlignment="1">
      <alignment horizontal="center" vertical="center" wrapText="1"/>
    </xf>
    <xf numFmtId="0" fontId="17" fillId="0" borderId="133" xfId="0" applyFont="1" applyBorder="1" applyAlignment="1">
      <alignment vertical="center" wrapText="1"/>
    </xf>
    <xf numFmtId="0" fontId="18" fillId="7" borderId="134" xfId="0" applyFont="1" applyFill="1" applyBorder="1" applyAlignment="1">
      <alignment vertical="center" wrapText="1"/>
    </xf>
    <xf numFmtId="0" fontId="18" fillId="7" borderId="135" xfId="0" applyFont="1" applyFill="1" applyBorder="1" applyAlignment="1">
      <alignment vertical="center" wrapText="1"/>
    </xf>
    <xf numFmtId="3" fontId="21" fillId="7" borderId="134" xfId="0" applyNumberFormat="1" applyFont="1" applyFill="1" applyBorder="1" applyAlignment="1">
      <alignment horizontal="center" vertical="center" wrapText="1"/>
    </xf>
    <xf numFmtId="3" fontId="18" fillId="7" borderId="136" xfId="0" applyNumberFormat="1" applyFont="1" applyFill="1" applyBorder="1" applyAlignment="1">
      <alignment horizontal="center" vertical="center" wrapText="1"/>
    </xf>
    <xf numFmtId="3" fontId="18" fillId="7" borderId="135" xfId="0" applyNumberFormat="1" applyFont="1" applyFill="1" applyBorder="1" applyAlignment="1">
      <alignment horizontal="center" vertical="center" wrapText="1"/>
    </xf>
    <xf numFmtId="0" fontId="20" fillId="7" borderId="137" xfId="0" applyFont="1" applyFill="1" applyBorder="1" applyAlignment="1">
      <alignment horizontal="center" vertical="center" wrapText="1"/>
    </xf>
    <xf numFmtId="0" fontId="17" fillId="0" borderId="138" xfId="0" applyFont="1" applyBorder="1" applyAlignment="1">
      <alignment vertical="center" wrapText="1"/>
    </xf>
    <xf numFmtId="0" fontId="18" fillId="7" borderId="139" xfId="0" applyFont="1" applyFill="1" applyBorder="1" applyAlignment="1">
      <alignment vertical="center" wrapText="1"/>
    </xf>
    <xf numFmtId="0" fontId="18" fillId="7" borderId="140" xfId="0" applyFont="1" applyFill="1" applyBorder="1" applyAlignment="1">
      <alignment vertical="center" wrapText="1"/>
    </xf>
    <xf numFmtId="3" fontId="21" fillId="7" borderId="139" xfId="0" applyNumberFormat="1" applyFont="1" applyFill="1" applyBorder="1" applyAlignment="1">
      <alignment horizontal="center" vertical="center" wrapText="1"/>
    </xf>
    <xf numFmtId="3" fontId="18" fillId="7" borderId="141" xfId="0" applyNumberFormat="1" applyFont="1" applyFill="1" applyBorder="1" applyAlignment="1">
      <alignment horizontal="center" vertical="center" wrapText="1"/>
    </xf>
    <xf numFmtId="3" fontId="18" fillId="7" borderId="140" xfId="0" applyNumberFormat="1" applyFont="1" applyFill="1" applyBorder="1" applyAlignment="1">
      <alignment horizontal="center" vertical="center" wrapText="1"/>
    </xf>
    <xf numFmtId="0" fontId="20" fillId="7" borderId="142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0" fontId="2" fillId="2" borderId="1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144" xfId="0" applyFont="1" applyFill="1" applyBorder="1" applyAlignment="1">
      <alignment horizontal="center"/>
    </xf>
    <xf numFmtId="0" fontId="2" fillId="2" borderId="145" xfId="0" applyFont="1" applyFill="1" applyBorder="1" applyAlignment="1">
      <alignment horizontal="center"/>
    </xf>
    <xf numFmtId="0" fontId="2" fillId="2" borderId="146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22" fillId="0" borderId="0" xfId="3" applyFont="1"/>
    <xf numFmtId="0" fontId="23" fillId="4" borderId="1" xfId="3" applyFont="1" applyFill="1" applyBorder="1" applyAlignment="1">
      <alignment horizontal="center" vertical="center"/>
    </xf>
    <xf numFmtId="0" fontId="23" fillId="4" borderId="2" xfId="3" applyFont="1" applyFill="1" applyBorder="1" applyAlignment="1">
      <alignment horizontal="center" vertical="center"/>
    </xf>
    <xf numFmtId="0" fontId="22" fillId="2" borderId="0" xfId="3" applyFont="1" applyFill="1" applyBorder="1"/>
    <xf numFmtId="3" fontId="22" fillId="3" borderId="0" xfId="3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2" fillId="2" borderId="67" xfId="3" applyFont="1" applyFill="1" applyBorder="1" applyAlignment="1">
      <alignment horizontal="left" vertical="center" wrapText="1"/>
    </xf>
    <xf numFmtId="9" fontId="22" fillId="2" borderId="69" xfId="3" applyNumberFormat="1" applyFont="1" applyFill="1" applyBorder="1" applyAlignment="1">
      <alignment horizontal="center" vertical="center"/>
    </xf>
    <xf numFmtId="0" fontId="22" fillId="3" borderId="73" xfId="3" applyFont="1" applyFill="1" applyBorder="1" applyAlignment="1">
      <alignment horizontal="left" vertical="center" wrapText="1"/>
    </xf>
    <xf numFmtId="9" fontId="22" fillId="2" borderId="143" xfId="3" applyNumberFormat="1" applyFont="1" applyFill="1" applyBorder="1" applyAlignment="1">
      <alignment horizontal="center" vertical="center"/>
    </xf>
    <xf numFmtId="0" fontId="22" fillId="2" borderId="73" xfId="3" applyFont="1" applyFill="1" applyBorder="1" applyAlignment="1">
      <alignment horizontal="left" vertical="center" wrapText="1"/>
    </xf>
    <xf numFmtId="0" fontId="24" fillId="3" borderId="0" xfId="4" applyFont="1" applyFill="1"/>
    <xf numFmtId="9" fontId="22" fillId="3" borderId="143" xfId="3" applyNumberFormat="1" applyFont="1" applyFill="1" applyBorder="1" applyAlignment="1">
      <alignment horizontal="center" vertical="center"/>
    </xf>
    <xf numFmtId="49" fontId="22" fillId="0" borderId="0" xfId="3" applyNumberFormat="1" applyFont="1" applyBorder="1" applyAlignment="1">
      <alignment horizontal="center"/>
    </xf>
    <xf numFmtId="0" fontId="22" fillId="3" borderId="0" xfId="3" applyFont="1" applyFill="1"/>
    <xf numFmtId="9" fontId="22" fillId="3" borderId="143" xfId="3" applyNumberFormat="1" applyFont="1" applyFill="1" applyBorder="1" applyAlignment="1">
      <alignment horizontal="center" vertical="center" wrapText="1"/>
    </xf>
    <xf numFmtId="3" fontId="3" fillId="3" borderId="0" xfId="2" applyNumberFormat="1" applyFill="1" applyBorder="1" applyAlignment="1" applyProtection="1">
      <alignment horizontal="center" vertical="center"/>
    </xf>
    <xf numFmtId="0" fontId="22" fillId="3" borderId="0" xfId="3" applyFont="1" applyFill="1" applyBorder="1" applyAlignment="1">
      <alignment horizontal="center"/>
    </xf>
    <xf numFmtId="0" fontId="22" fillId="3" borderId="144" xfId="3" applyFont="1" applyFill="1" applyBorder="1" applyAlignment="1">
      <alignment horizontal="left" vertical="center" wrapText="1"/>
    </xf>
    <xf numFmtId="9" fontId="22" fillId="3" borderId="146" xfId="3" applyNumberFormat="1" applyFont="1" applyFill="1" applyBorder="1" applyAlignment="1">
      <alignment horizontal="center" vertical="center" wrapText="1"/>
    </xf>
    <xf numFmtId="0" fontId="22" fillId="3" borderId="0" xfId="3" applyFont="1" applyFill="1" applyBorder="1" applyAlignment="1">
      <alignment horizontal="left" wrapText="1"/>
    </xf>
    <xf numFmtId="9" fontId="22" fillId="3" borderId="0" xfId="3" applyNumberFormat="1" applyFont="1" applyFill="1" applyBorder="1" applyAlignment="1">
      <alignment horizontal="center" wrapText="1"/>
    </xf>
    <xf numFmtId="0" fontId="22" fillId="3" borderId="0" xfId="3" applyFont="1" applyFill="1" applyAlignment="1">
      <alignment horizontal="center"/>
    </xf>
    <xf numFmtId="0" fontId="22" fillId="3" borderId="0" xfId="3" applyFont="1" applyFill="1" applyBorder="1" applyAlignment="1">
      <alignment horizontal="left"/>
    </xf>
    <xf numFmtId="49" fontId="22" fillId="3" borderId="0" xfId="3" applyNumberFormat="1" applyFont="1" applyFill="1" applyBorder="1" applyAlignment="1">
      <alignment horizontal="center"/>
    </xf>
    <xf numFmtId="0" fontId="22" fillId="3" borderId="0" xfId="3" applyFont="1" applyFill="1" applyBorder="1"/>
    <xf numFmtId="0" fontId="24" fillId="8" borderId="0" xfId="4" applyFont="1" applyFill="1"/>
    <xf numFmtId="49" fontId="25" fillId="8" borderId="0" xfId="2" applyNumberFormat="1" applyFont="1" applyFill="1" applyBorder="1" applyAlignment="1" applyProtection="1">
      <alignment horizontal="center"/>
    </xf>
    <xf numFmtId="0" fontId="22" fillId="8" borderId="0" xfId="3" applyFont="1" applyFill="1"/>
    <xf numFmtId="0" fontId="22" fillId="8" borderId="0" xfId="3" applyFont="1" applyFill="1" applyAlignment="1">
      <alignment horizontal="left"/>
    </xf>
    <xf numFmtId="0" fontId="22" fillId="2" borderId="0" xfId="3" applyFont="1" applyFill="1" applyBorder="1" applyAlignment="1">
      <alignment horizontal="center"/>
    </xf>
    <xf numFmtId="0" fontId="22" fillId="8" borderId="0" xfId="3" applyFont="1" applyFill="1" applyBorder="1"/>
    <xf numFmtId="164" fontId="2" fillId="8" borderId="0" xfId="0" applyNumberFormat="1" applyFont="1" applyFill="1" applyBorder="1" applyAlignment="1">
      <alignment horizontal="center" vertical="center" wrapText="1"/>
    </xf>
    <xf numFmtId="3" fontId="2" fillId="8" borderId="0" xfId="0" applyNumberFormat="1" applyFont="1" applyFill="1" applyBorder="1" applyAlignment="1">
      <alignment horizontal="center" vertical="center"/>
    </xf>
    <xf numFmtId="0" fontId="2" fillId="8" borderId="0" xfId="0" applyFont="1" applyFill="1" applyBorder="1"/>
  </cellXfs>
  <cellStyles count="5">
    <cellStyle name="Гиперссылка" xfId="2" builtinId="8"/>
    <cellStyle name="Обычный" xfId="0" builtinId="0"/>
    <cellStyle name="Обычный 2 2 4" xfId="3"/>
    <cellStyle name="Обычный 2 5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woman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144463</xdr:colOff>
      <xdr:row>0</xdr:row>
      <xdr:rowOff>108270</xdr:rowOff>
    </xdr:from>
    <xdr:to>
      <xdr:col>1</xdr:col>
      <xdr:colOff>1543050</xdr:colOff>
      <xdr:row>3</xdr:row>
      <xdr:rowOff>92180</xdr:rowOff>
    </xdr:to>
    <xdr:pic>
      <xdr:nvPicPr>
        <xdr:cNvPr id="2" name="Рисунок 1" descr="http://ds-tech.ru/files/userfiles/woman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13" y="108270"/>
          <a:ext cx="1398587" cy="434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legra.ph/Byuti-nahodki-i-novinki-nedeli-magnievye-hlopya-sestrinskij-parfyum-i-russkaya-podvodka-03-15" TargetMode="External"/><Relationship Id="rId2" Type="http://schemas.openxmlformats.org/officeDocument/2006/relationships/hyperlink" Target="https://vk.com/@marieclairerussia-kak-sostavit-plyazhnyi-garderob-4-soveta" TargetMode="External"/><Relationship Id="rId1" Type="http://schemas.openxmlformats.org/officeDocument/2006/relationships/hyperlink" Target="https://wnbanners.hearst-shkulev-media.r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4"/>
  <sheetViews>
    <sheetView tabSelected="1" workbookViewId="0">
      <selection activeCell="D7" sqref="D7:D8"/>
    </sheetView>
  </sheetViews>
  <sheetFormatPr defaultColWidth="18.81640625" defaultRowHeight="11.5" x14ac:dyDescent="0.25"/>
  <cols>
    <col min="1" max="1" width="2.81640625" style="3" customWidth="1"/>
    <col min="2" max="2" width="26.7265625" style="3" customWidth="1"/>
    <col min="3" max="3" width="20.54296875" style="3" customWidth="1"/>
    <col min="4" max="4" width="23.453125" style="3" customWidth="1"/>
    <col min="5" max="5" width="14.81640625" style="3" customWidth="1"/>
    <col min="6" max="6" width="10" style="3" customWidth="1"/>
    <col min="7" max="7" width="11" style="3" customWidth="1"/>
    <col min="8" max="8" width="17.453125" style="3" customWidth="1"/>
    <col min="9" max="9" width="15.54296875" style="3" customWidth="1"/>
    <col min="10" max="10" width="14.453125" style="3" customWidth="1"/>
    <col min="11" max="11" width="9.1796875" style="3" customWidth="1"/>
    <col min="12" max="12" width="10.453125" style="3" customWidth="1"/>
    <col min="13" max="13" width="9.453125" style="3" customWidth="1"/>
    <col min="14" max="14" width="13" style="3" customWidth="1"/>
    <col min="15" max="15" width="9" style="3" customWidth="1"/>
    <col min="16" max="16" width="7.90625" style="3" customWidth="1"/>
    <col min="17" max="17" width="9.36328125" style="3" customWidth="1"/>
    <col min="18" max="18" width="10.54296875" style="3" customWidth="1"/>
    <col min="19" max="19" width="10.7265625" style="3" customWidth="1"/>
    <col min="20" max="20" width="8.1796875" style="3" customWidth="1"/>
    <col min="21" max="21" width="8.7265625" style="3" customWidth="1"/>
    <col min="22" max="22" width="10.453125" style="3" customWidth="1"/>
    <col min="23" max="23" width="8.54296875" style="3" customWidth="1"/>
    <col min="24" max="24" width="10.08984375" style="3" customWidth="1"/>
    <col min="25" max="16384" width="18.81640625" style="3"/>
  </cols>
  <sheetData>
    <row r="1" spans="1:19" ht="12.5" x14ac:dyDescent="0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7.5" x14ac:dyDescent="0.35">
      <c r="A4" s="1"/>
      <c r="B4" s="1"/>
      <c r="C4" s="1"/>
      <c r="D4" s="4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4.75" customHeight="1" thickBot="1" x14ac:dyDescent="0.3">
      <c r="A6" s="1"/>
      <c r="B6" s="5" t="s">
        <v>2</v>
      </c>
      <c r="C6" s="6"/>
      <c r="D6" s="6"/>
      <c r="E6" s="6"/>
      <c r="F6" s="6"/>
      <c r="G6" s="6"/>
      <c r="H6" s="6"/>
      <c r="I6" s="7"/>
      <c r="J6" s="1"/>
      <c r="K6" s="1"/>
      <c r="L6" s="1"/>
      <c r="M6" s="1"/>
      <c r="N6" s="1"/>
      <c r="O6" s="1"/>
      <c r="P6" s="1"/>
      <c r="Q6" s="1"/>
      <c r="R6" s="1"/>
    </row>
    <row r="7" spans="1:19" ht="18.75" customHeight="1" x14ac:dyDescent="0.25">
      <c r="A7" s="1"/>
      <c r="B7" s="8" t="s">
        <v>3</v>
      </c>
      <c r="C7" s="9" t="s">
        <v>4</v>
      </c>
      <c r="D7" s="10" t="s">
        <v>5</v>
      </c>
      <c r="E7" s="11" t="s">
        <v>6</v>
      </c>
      <c r="F7" s="12" t="s">
        <v>7</v>
      </c>
      <c r="G7" s="13"/>
      <c r="H7" s="12" t="s">
        <v>8</v>
      </c>
      <c r="I7" s="13"/>
      <c r="J7" s="1"/>
      <c r="K7" s="1"/>
      <c r="L7" s="1"/>
      <c r="M7" s="1"/>
      <c r="N7" s="1"/>
      <c r="O7" s="1"/>
      <c r="P7" s="1"/>
      <c r="Q7" s="1"/>
      <c r="R7" s="1"/>
    </row>
    <row r="8" spans="1:19" ht="18" customHeight="1" x14ac:dyDescent="0.25">
      <c r="A8" s="1"/>
      <c r="B8" s="14"/>
      <c r="C8" s="15"/>
      <c r="D8" s="16"/>
      <c r="E8" s="17"/>
      <c r="F8" s="18" t="s">
        <v>9</v>
      </c>
      <c r="G8" s="19" t="s">
        <v>10</v>
      </c>
      <c r="H8" s="18" t="s">
        <v>9</v>
      </c>
      <c r="I8" s="19" t="s">
        <v>10</v>
      </c>
      <c r="J8" s="1"/>
      <c r="K8" s="1"/>
      <c r="L8" s="1"/>
      <c r="M8" s="1"/>
      <c r="N8" s="1"/>
      <c r="O8" s="1"/>
      <c r="P8" s="1"/>
      <c r="Q8" s="1"/>
      <c r="R8" s="1"/>
    </row>
    <row r="9" spans="1:19" s="27" customFormat="1" ht="19.5" customHeight="1" x14ac:dyDescent="0.25">
      <c r="A9" s="20"/>
      <c r="B9" s="21" t="s">
        <v>11</v>
      </c>
      <c r="C9" s="22" t="s">
        <v>12</v>
      </c>
      <c r="D9" s="23">
        <v>1100</v>
      </c>
      <c r="E9" s="24" t="s">
        <v>13</v>
      </c>
      <c r="F9" s="25">
        <f t="shared" ref="F9:F14" si="0">G9*1500</f>
        <v>1500000</v>
      </c>
      <c r="G9" s="26">
        <v>1000</v>
      </c>
      <c r="H9" s="25">
        <f t="shared" ref="H9:H14" si="1">I9*2500</f>
        <v>2250000</v>
      </c>
      <c r="I9" s="26">
        <v>900</v>
      </c>
      <c r="J9" s="20"/>
      <c r="K9" s="20"/>
      <c r="L9" s="20"/>
      <c r="M9" s="20"/>
      <c r="N9" s="20"/>
      <c r="O9" s="20"/>
      <c r="P9" s="20"/>
      <c r="Q9" s="20"/>
      <c r="R9" s="20"/>
    </row>
    <row r="10" spans="1:19" ht="18.5" customHeight="1" x14ac:dyDescent="0.25">
      <c r="A10" s="1"/>
      <c r="B10" s="28" t="s">
        <v>14</v>
      </c>
      <c r="C10" s="29" t="s">
        <v>12</v>
      </c>
      <c r="D10" s="30">
        <v>950</v>
      </c>
      <c r="E10" s="31" t="s">
        <v>13</v>
      </c>
      <c r="F10" s="32">
        <f t="shared" si="0"/>
        <v>1200000</v>
      </c>
      <c r="G10" s="33">
        <v>800</v>
      </c>
      <c r="H10" s="32">
        <f t="shared" si="1"/>
        <v>1800000</v>
      </c>
      <c r="I10" s="33">
        <v>720</v>
      </c>
      <c r="J10" s="1"/>
      <c r="K10" s="1"/>
      <c r="L10" s="1"/>
      <c r="M10" s="1"/>
      <c r="N10" s="1"/>
      <c r="O10" s="1"/>
      <c r="P10" s="1"/>
      <c r="Q10" s="1"/>
      <c r="R10" s="1"/>
    </row>
    <row r="11" spans="1:19" ht="15" customHeight="1" x14ac:dyDescent="0.25">
      <c r="A11" s="1"/>
      <c r="B11" s="28" t="s">
        <v>15</v>
      </c>
      <c r="C11" s="29" t="s">
        <v>16</v>
      </c>
      <c r="D11" s="30">
        <v>750</v>
      </c>
      <c r="E11" s="31" t="s">
        <v>17</v>
      </c>
      <c r="F11" s="32">
        <f t="shared" si="0"/>
        <v>975000</v>
      </c>
      <c r="G11" s="33">
        <v>650</v>
      </c>
      <c r="H11" s="32">
        <f t="shared" si="1"/>
        <v>1500000</v>
      </c>
      <c r="I11" s="33">
        <v>600</v>
      </c>
      <c r="J11" s="1"/>
      <c r="K11" s="1"/>
      <c r="L11" s="1"/>
      <c r="M11" s="1"/>
      <c r="N11" s="1"/>
      <c r="O11" s="1"/>
      <c r="P11" s="1"/>
      <c r="Q11" s="1"/>
      <c r="R11" s="1"/>
    </row>
    <row r="12" spans="1:19" ht="15" customHeight="1" x14ac:dyDescent="0.25">
      <c r="A12" s="1"/>
      <c r="B12" s="28" t="s">
        <v>18</v>
      </c>
      <c r="C12" s="29" t="s">
        <v>19</v>
      </c>
      <c r="D12" s="30">
        <v>500</v>
      </c>
      <c r="E12" s="31" t="s">
        <v>17</v>
      </c>
      <c r="F12" s="32">
        <f t="shared" si="0"/>
        <v>675000</v>
      </c>
      <c r="G12" s="33">
        <v>450</v>
      </c>
      <c r="H12" s="32">
        <f t="shared" si="1"/>
        <v>1000000</v>
      </c>
      <c r="I12" s="33">
        <v>400</v>
      </c>
      <c r="J12" s="1"/>
      <c r="K12" s="1"/>
      <c r="L12" s="1"/>
      <c r="M12" s="1"/>
      <c r="N12" s="1"/>
      <c r="O12" s="1"/>
      <c r="P12" s="1"/>
      <c r="Q12" s="1"/>
      <c r="R12" s="1"/>
    </row>
    <row r="13" spans="1:19" s="34" customFormat="1" ht="21" customHeight="1" x14ac:dyDescent="0.2">
      <c r="B13" s="28" t="s">
        <v>20</v>
      </c>
      <c r="C13" s="29" t="s">
        <v>21</v>
      </c>
      <c r="D13" s="30">
        <v>900</v>
      </c>
      <c r="E13" s="31" t="s">
        <v>22</v>
      </c>
      <c r="F13" s="32">
        <v>1200000</v>
      </c>
      <c r="G13" s="33">
        <v>800</v>
      </c>
      <c r="H13" s="32">
        <f t="shared" si="1"/>
        <v>1750000</v>
      </c>
      <c r="I13" s="33">
        <v>700</v>
      </c>
      <c r="J13" s="35"/>
      <c r="K13" s="36"/>
      <c r="L13" s="36"/>
      <c r="M13" s="36"/>
    </row>
    <row r="14" spans="1:19" ht="15" customHeight="1" thickBot="1" x14ac:dyDescent="0.3">
      <c r="A14" s="1"/>
      <c r="B14" s="37" t="s">
        <v>23</v>
      </c>
      <c r="C14" s="38" t="s">
        <v>24</v>
      </c>
      <c r="D14" s="39">
        <v>150</v>
      </c>
      <c r="E14" s="40" t="s">
        <v>17</v>
      </c>
      <c r="F14" s="41">
        <f t="shared" si="0"/>
        <v>187500</v>
      </c>
      <c r="G14" s="42">
        <v>125</v>
      </c>
      <c r="H14" s="41">
        <f t="shared" si="1"/>
        <v>250000</v>
      </c>
      <c r="I14" s="42">
        <v>100</v>
      </c>
      <c r="J14" s="1"/>
      <c r="K14" s="1"/>
      <c r="L14" s="1"/>
      <c r="M14" s="1"/>
      <c r="N14" s="1"/>
      <c r="O14" s="1"/>
      <c r="P14" s="1"/>
      <c r="Q14" s="1"/>
      <c r="R14" s="1"/>
    </row>
    <row r="15" spans="1:19" ht="12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.75" customHeight="1" thickBot="1" x14ac:dyDescent="0.3">
      <c r="A16" s="1"/>
      <c r="B16" s="5" t="s">
        <v>25</v>
      </c>
      <c r="C16" s="6"/>
      <c r="D16" s="6"/>
      <c r="E16" s="6"/>
      <c r="F16" s="6"/>
      <c r="G16" s="6"/>
      <c r="H16" s="6"/>
      <c r="I16" s="7"/>
      <c r="J16" s="1"/>
      <c r="K16" s="1"/>
      <c r="L16" s="1"/>
      <c r="M16" s="1"/>
      <c r="N16" s="1"/>
      <c r="O16" s="1"/>
      <c r="P16" s="1"/>
      <c r="Q16" s="1"/>
      <c r="R16" s="1"/>
    </row>
    <row r="17" spans="1:20" ht="17.25" customHeight="1" x14ac:dyDescent="0.25">
      <c r="A17" s="1"/>
      <c r="B17" s="8" t="s">
        <v>3</v>
      </c>
      <c r="C17" s="9" t="s">
        <v>4</v>
      </c>
      <c r="D17" s="10" t="s">
        <v>5</v>
      </c>
      <c r="E17" s="43" t="s">
        <v>6</v>
      </c>
      <c r="F17" s="44" t="s">
        <v>26</v>
      </c>
      <c r="G17" s="45"/>
      <c r="H17" s="46" t="s">
        <v>27</v>
      </c>
      <c r="I17" s="13"/>
      <c r="J17" s="1"/>
      <c r="K17" s="1"/>
      <c r="L17" s="1"/>
      <c r="M17" s="1"/>
      <c r="N17" s="1"/>
      <c r="O17" s="1"/>
      <c r="P17" s="1"/>
      <c r="Q17" s="1"/>
      <c r="R17" s="1"/>
    </row>
    <row r="18" spans="1:20" ht="18" customHeight="1" x14ac:dyDescent="0.25">
      <c r="A18" s="1"/>
      <c r="B18" s="14"/>
      <c r="C18" s="15"/>
      <c r="D18" s="16"/>
      <c r="E18" s="47"/>
      <c r="F18" s="48" t="s">
        <v>9</v>
      </c>
      <c r="G18" s="49" t="s">
        <v>28</v>
      </c>
      <c r="H18" s="18" t="s">
        <v>9</v>
      </c>
      <c r="I18" s="49" t="s">
        <v>28</v>
      </c>
      <c r="J18" s="1"/>
      <c r="K18" s="1"/>
      <c r="L18" s="1"/>
      <c r="M18" s="1"/>
      <c r="N18" s="1"/>
      <c r="O18" s="1"/>
      <c r="P18" s="1"/>
      <c r="Q18" s="1"/>
      <c r="R18" s="1"/>
    </row>
    <row r="19" spans="1:20" x14ac:dyDescent="0.25">
      <c r="A19" s="1"/>
      <c r="B19" s="28" t="s">
        <v>29</v>
      </c>
      <c r="C19" s="29" t="s">
        <v>30</v>
      </c>
      <c r="D19" s="30">
        <v>1000</v>
      </c>
      <c r="E19" s="31" t="s">
        <v>31</v>
      </c>
      <c r="F19" s="32">
        <f t="shared" ref="F19:F20" si="2">G19*750</f>
        <v>675000</v>
      </c>
      <c r="G19" s="33">
        <v>900</v>
      </c>
      <c r="H19" s="32">
        <f t="shared" ref="H19:H20" si="3">I19*1500</f>
        <v>1200000</v>
      </c>
      <c r="I19" s="33">
        <v>800</v>
      </c>
      <c r="J19" s="1"/>
      <c r="K19" s="1"/>
      <c r="L19" s="1"/>
      <c r="M19" s="1"/>
      <c r="N19" s="1"/>
      <c r="O19" s="1"/>
    </row>
    <row r="20" spans="1:20" ht="18" x14ac:dyDescent="0.25">
      <c r="A20" s="1"/>
      <c r="B20" s="28" t="s">
        <v>32</v>
      </c>
      <c r="C20" s="29" t="s">
        <v>30</v>
      </c>
      <c r="D20" s="30">
        <v>1050</v>
      </c>
      <c r="E20" s="31" t="s">
        <v>31</v>
      </c>
      <c r="F20" s="32">
        <f t="shared" si="2"/>
        <v>712500</v>
      </c>
      <c r="G20" s="33">
        <v>950</v>
      </c>
      <c r="H20" s="32">
        <f t="shared" si="3"/>
        <v>1275000</v>
      </c>
      <c r="I20" s="33">
        <v>850</v>
      </c>
      <c r="J20" s="1"/>
      <c r="K20" s="1"/>
      <c r="L20" s="1"/>
      <c r="M20" s="1"/>
      <c r="N20" s="1"/>
      <c r="O20" s="1"/>
    </row>
    <row r="21" spans="1:20" ht="12" thickBot="1" x14ac:dyDescent="0.3">
      <c r="A21" s="1"/>
      <c r="B21" s="37" t="s">
        <v>33</v>
      </c>
      <c r="C21" s="38" t="s">
        <v>12</v>
      </c>
      <c r="D21" s="39">
        <v>75</v>
      </c>
      <c r="E21" s="40" t="s">
        <v>34</v>
      </c>
      <c r="F21" s="41">
        <v>300000</v>
      </c>
      <c r="G21" s="42" t="s">
        <v>35</v>
      </c>
      <c r="H21" s="41">
        <v>500000</v>
      </c>
      <c r="I21" s="42" t="s">
        <v>36</v>
      </c>
      <c r="J21" s="1"/>
      <c r="K21" s="1"/>
      <c r="L21" s="1"/>
      <c r="M21" s="1"/>
      <c r="N21" s="1"/>
      <c r="O21" s="1"/>
    </row>
    <row r="22" spans="1:20" x14ac:dyDescent="0.25">
      <c r="A22" s="1"/>
      <c r="B22" s="50" t="s">
        <v>37</v>
      </c>
      <c r="C22" s="51"/>
      <c r="D22" s="52"/>
      <c r="E22" s="53"/>
      <c r="F22" s="1"/>
      <c r="G22" s="54"/>
      <c r="H22" s="55"/>
      <c r="I22" s="54"/>
      <c r="J22" s="1"/>
      <c r="K22" s="1"/>
      <c r="L22" s="1"/>
      <c r="M22" s="1"/>
      <c r="N22" s="1"/>
      <c r="O22" s="1"/>
      <c r="P22" s="1"/>
    </row>
    <row r="23" spans="1:20" ht="13" thickBot="1" x14ac:dyDescent="0.3">
      <c r="A23" s="1"/>
      <c r="B23" s="50"/>
      <c r="C23" s="51"/>
      <c r="D23" s="52"/>
      <c r="E23" s="53"/>
      <c r="F23" s="1"/>
      <c r="G23" s="54"/>
      <c r="H23" s="55"/>
      <c r="I23" s="54"/>
      <c r="J23" s="56" t="s">
        <v>38</v>
      </c>
      <c r="K23" s="1"/>
      <c r="L23" s="1"/>
      <c r="M23" s="1"/>
      <c r="N23" s="1"/>
      <c r="O23" s="1"/>
      <c r="P23" s="1"/>
      <c r="Q23" s="1"/>
      <c r="R23" s="1"/>
      <c r="S23" s="1"/>
    </row>
    <row r="24" spans="1:20" ht="12" thickBot="1" x14ac:dyDescent="0.3">
      <c r="A24" s="1"/>
      <c r="B24" s="5" t="s">
        <v>39</v>
      </c>
      <c r="C24" s="6"/>
      <c r="D24" s="6"/>
      <c r="E24" s="6"/>
      <c r="F24" s="6"/>
      <c r="G24" s="6"/>
      <c r="H24" s="6"/>
      <c r="I24" s="6"/>
      <c r="J24" s="7"/>
      <c r="K24" s="1"/>
      <c r="L24" s="1"/>
      <c r="M24" s="1"/>
      <c r="N24" s="1"/>
      <c r="O24" s="1"/>
      <c r="P24" s="1"/>
      <c r="Q24" s="1"/>
      <c r="R24" s="1"/>
      <c r="S24" s="1"/>
    </row>
    <row r="25" spans="1:20" ht="12" thickBot="1" x14ac:dyDescent="0.3">
      <c r="A25" s="1"/>
      <c r="B25" s="57" t="s">
        <v>40</v>
      </c>
      <c r="C25" s="58" t="s">
        <v>4</v>
      </c>
      <c r="D25" s="58" t="s">
        <v>41</v>
      </c>
      <c r="E25" s="58" t="s">
        <v>42</v>
      </c>
      <c r="F25" s="59" t="s">
        <v>5</v>
      </c>
      <c r="G25" s="60"/>
      <c r="H25" s="58" t="s">
        <v>43</v>
      </c>
      <c r="I25" s="58" t="s">
        <v>44</v>
      </c>
      <c r="J25" s="61" t="s">
        <v>45</v>
      </c>
      <c r="K25" s="1"/>
      <c r="L25" s="1"/>
      <c r="M25" s="1"/>
      <c r="N25" s="1"/>
      <c r="O25" s="1"/>
      <c r="P25" s="1"/>
      <c r="Q25" s="1"/>
      <c r="R25" s="1"/>
      <c r="S25" s="1"/>
    </row>
    <row r="26" spans="1:20" s="27" customFormat="1" x14ac:dyDescent="0.25">
      <c r="A26" s="20"/>
      <c r="B26" s="62" t="s">
        <v>46</v>
      </c>
      <c r="C26" s="63" t="s">
        <v>47</v>
      </c>
      <c r="D26" s="63" t="s">
        <v>48</v>
      </c>
      <c r="E26" s="64" t="s">
        <v>49</v>
      </c>
      <c r="F26" s="65">
        <v>1900</v>
      </c>
      <c r="G26" s="65"/>
      <c r="H26" s="66">
        <v>400000</v>
      </c>
      <c r="I26" s="66">
        <v>100000</v>
      </c>
      <c r="J26" s="67">
        <f>F26*H26/1000</f>
        <v>760000</v>
      </c>
      <c r="K26" s="68"/>
      <c r="L26" s="69"/>
      <c r="M26" s="70"/>
      <c r="N26" s="20"/>
      <c r="O26" s="20"/>
      <c r="P26" s="20"/>
      <c r="Q26" s="20"/>
      <c r="R26" s="20"/>
      <c r="S26" s="20"/>
      <c r="T26" s="20"/>
    </row>
    <row r="27" spans="1:20" s="27" customFormat="1" ht="15" customHeight="1" x14ac:dyDescent="0.25">
      <c r="A27" s="20"/>
      <c r="B27" s="71" t="s">
        <v>50</v>
      </c>
      <c r="C27" s="72" t="s">
        <v>51</v>
      </c>
      <c r="D27" s="72" t="s">
        <v>48</v>
      </c>
      <c r="E27" s="73" t="s">
        <v>49</v>
      </c>
      <c r="F27" s="74">
        <v>1800</v>
      </c>
      <c r="G27" s="75"/>
      <c r="H27" s="76">
        <v>750000</v>
      </c>
      <c r="I27" s="76">
        <v>150000</v>
      </c>
      <c r="J27" s="77">
        <f t="shared" ref="J27:J28" si="4">F27*H27/1000</f>
        <v>1350000</v>
      </c>
      <c r="K27" s="20"/>
      <c r="L27" s="78"/>
      <c r="M27" s="20"/>
      <c r="N27" s="78"/>
      <c r="O27" s="20"/>
      <c r="P27" s="20"/>
      <c r="Q27" s="20"/>
      <c r="R27" s="20"/>
      <c r="S27" s="20"/>
    </row>
    <row r="28" spans="1:20" s="27" customFormat="1" ht="12" thickBot="1" x14ac:dyDescent="0.3">
      <c r="A28" s="20"/>
      <c r="B28" s="79" t="s">
        <v>52</v>
      </c>
      <c r="C28" s="80" t="s">
        <v>51</v>
      </c>
      <c r="D28" s="80" t="s">
        <v>48</v>
      </c>
      <c r="E28" s="81" t="s">
        <v>49</v>
      </c>
      <c r="F28" s="82">
        <v>1700</v>
      </c>
      <c r="G28" s="82"/>
      <c r="H28" s="83">
        <v>1000000</v>
      </c>
      <c r="I28" s="83">
        <v>200000</v>
      </c>
      <c r="J28" s="84">
        <f t="shared" si="4"/>
        <v>1700000</v>
      </c>
      <c r="K28" s="20"/>
      <c r="L28" s="20"/>
      <c r="M28" s="20"/>
      <c r="N28" s="20"/>
      <c r="O28" s="20"/>
      <c r="P28" s="20"/>
      <c r="Q28" s="20"/>
      <c r="R28" s="20"/>
      <c r="S28" s="20"/>
    </row>
    <row r="29" spans="1:20" ht="13" thickBot="1" x14ac:dyDescent="0.3">
      <c r="A29" s="1"/>
      <c r="B29" s="85"/>
      <c r="C29" s="86"/>
      <c r="D29" s="86"/>
      <c r="E29" s="87"/>
      <c r="F29" s="88"/>
      <c r="G29" s="88"/>
      <c r="H29" s="89"/>
      <c r="I29" s="89"/>
      <c r="J29" s="56" t="s">
        <v>38</v>
      </c>
      <c r="K29" s="1"/>
      <c r="L29" s="1"/>
      <c r="M29" s="1"/>
      <c r="N29" s="1"/>
      <c r="O29" s="1"/>
      <c r="P29" s="1"/>
      <c r="Q29" s="1"/>
      <c r="R29" s="1"/>
      <c r="S29" s="1"/>
    </row>
    <row r="30" spans="1:20" ht="15" customHeight="1" thickBot="1" x14ac:dyDescent="0.3">
      <c r="A30" s="1"/>
      <c r="B30" s="5" t="s">
        <v>53</v>
      </c>
      <c r="C30" s="6"/>
      <c r="D30" s="6"/>
      <c r="E30" s="6"/>
      <c r="F30" s="6"/>
      <c r="G30" s="6"/>
      <c r="H30" s="6"/>
      <c r="I30" s="7"/>
      <c r="J30" s="1"/>
      <c r="K30" s="1"/>
      <c r="L30" s="1"/>
      <c r="M30" s="1"/>
      <c r="N30" s="1"/>
      <c r="O30" s="1"/>
      <c r="P30" s="1"/>
      <c r="Q30" s="1"/>
      <c r="R30" s="1"/>
    </row>
    <row r="31" spans="1:20" x14ac:dyDescent="0.25">
      <c r="A31" s="1"/>
      <c r="B31" s="90" t="s">
        <v>3</v>
      </c>
      <c r="C31" s="9" t="s">
        <v>4</v>
      </c>
      <c r="D31" s="9" t="s">
        <v>5</v>
      </c>
      <c r="E31" s="91" t="s">
        <v>6</v>
      </c>
      <c r="F31" s="92" t="s">
        <v>54</v>
      </c>
      <c r="G31" s="45"/>
      <c r="H31" s="92" t="s">
        <v>55</v>
      </c>
      <c r="I31" s="45"/>
      <c r="J31" s="1"/>
      <c r="K31" s="1"/>
      <c r="L31" s="1"/>
      <c r="M31" s="1"/>
      <c r="N31" s="1"/>
      <c r="O31" s="1"/>
      <c r="P31" s="1"/>
      <c r="Q31" s="1"/>
      <c r="R31" s="1"/>
    </row>
    <row r="32" spans="1:20" ht="17.25" customHeight="1" x14ac:dyDescent="0.25">
      <c r="A32" s="1"/>
      <c r="B32" s="93"/>
      <c r="C32" s="15"/>
      <c r="D32" s="15"/>
      <c r="E32" s="94"/>
      <c r="F32" s="95" t="s">
        <v>9</v>
      </c>
      <c r="G32" s="19" t="s">
        <v>10</v>
      </c>
      <c r="H32" s="96" t="s">
        <v>9</v>
      </c>
      <c r="I32" s="19" t="s">
        <v>10</v>
      </c>
      <c r="J32" s="1"/>
      <c r="K32" s="1"/>
      <c r="L32" s="1"/>
      <c r="M32" s="1"/>
      <c r="N32" s="1"/>
      <c r="O32" s="1"/>
      <c r="P32" s="1"/>
      <c r="Q32" s="1"/>
      <c r="R32" s="1"/>
    </row>
    <row r="33" spans="1:20" ht="11.5" customHeight="1" x14ac:dyDescent="0.25">
      <c r="A33" s="1"/>
      <c r="B33" s="28" t="s">
        <v>56</v>
      </c>
      <c r="C33" s="29" t="s">
        <v>12</v>
      </c>
      <c r="D33" s="30">
        <v>550</v>
      </c>
      <c r="E33" s="97" t="s">
        <v>57</v>
      </c>
      <c r="F33" s="32">
        <f t="shared" ref="F33:F35" si="5">G33*500</f>
        <v>250000</v>
      </c>
      <c r="G33" s="33">
        <v>500</v>
      </c>
      <c r="H33" s="32">
        <f t="shared" ref="H33:H35" si="6">I33*750</f>
        <v>352500</v>
      </c>
      <c r="I33" s="33">
        <v>470</v>
      </c>
    </row>
    <row r="34" spans="1:20" x14ac:dyDescent="0.25">
      <c r="A34" s="1"/>
      <c r="B34" s="28" t="s">
        <v>58</v>
      </c>
      <c r="C34" s="29" t="s">
        <v>12</v>
      </c>
      <c r="D34" s="30">
        <v>500</v>
      </c>
      <c r="E34" s="97" t="s">
        <v>57</v>
      </c>
      <c r="F34" s="32">
        <f t="shared" si="5"/>
        <v>225000</v>
      </c>
      <c r="G34" s="33">
        <v>450</v>
      </c>
      <c r="H34" s="32">
        <f t="shared" si="6"/>
        <v>315000</v>
      </c>
      <c r="I34" s="33">
        <v>420</v>
      </c>
    </row>
    <row r="35" spans="1:20" ht="18.5" thickBot="1" x14ac:dyDescent="0.3">
      <c r="A35" s="1"/>
      <c r="B35" s="28" t="s">
        <v>59</v>
      </c>
      <c r="C35" s="29" t="s">
        <v>12</v>
      </c>
      <c r="D35" s="30">
        <v>300</v>
      </c>
      <c r="E35" s="97" t="s">
        <v>57</v>
      </c>
      <c r="F35" s="41">
        <f t="shared" si="5"/>
        <v>110000</v>
      </c>
      <c r="G35" s="42">
        <v>220</v>
      </c>
      <c r="H35" s="41">
        <f t="shared" si="6"/>
        <v>135000</v>
      </c>
      <c r="I35" s="42">
        <v>180</v>
      </c>
    </row>
    <row r="36" spans="1:20" s="34" customFormat="1" ht="21" customHeight="1" thickBot="1" x14ac:dyDescent="0.25">
      <c r="A36" s="98"/>
      <c r="B36" s="99" t="s">
        <v>60</v>
      </c>
      <c r="C36" s="38" t="s">
        <v>12</v>
      </c>
      <c r="D36" s="100">
        <v>1700</v>
      </c>
      <c r="E36" s="101"/>
      <c r="F36" s="54"/>
      <c r="G36" s="54"/>
      <c r="H36" s="54"/>
      <c r="I36" s="54"/>
      <c r="J36" s="102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1:20" ht="13" thickBot="1" x14ac:dyDescent="0.3">
      <c r="A37" s="1"/>
      <c r="B37" s="50"/>
      <c r="C37" s="51"/>
      <c r="D37" s="52"/>
      <c r="E37" s="53"/>
      <c r="F37" s="1"/>
      <c r="G37" s="54"/>
      <c r="H37" s="55"/>
      <c r="I37" s="55"/>
      <c r="J37" s="56" t="s">
        <v>38</v>
      </c>
      <c r="K37" s="1"/>
      <c r="L37" s="1"/>
      <c r="M37" s="1"/>
      <c r="N37" s="1"/>
      <c r="O37" s="1"/>
      <c r="P37" s="1"/>
      <c r="Q37" s="1"/>
      <c r="R37" s="1"/>
      <c r="S37" s="1"/>
    </row>
    <row r="38" spans="1:20" s="34" customFormat="1" ht="16.5" customHeight="1" thickBot="1" x14ac:dyDescent="0.25">
      <c r="A38" s="1"/>
      <c r="B38" s="5" t="s">
        <v>61</v>
      </c>
      <c r="C38" s="6"/>
      <c r="D38" s="6"/>
      <c r="E38" s="6"/>
      <c r="F38" s="6"/>
      <c r="G38" s="6"/>
      <c r="H38" s="6"/>
      <c r="I38" s="7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1:20" s="34" customFormat="1" ht="10.9" customHeight="1" x14ac:dyDescent="0.2">
      <c r="A39" s="1"/>
      <c r="B39" s="90" t="s">
        <v>3</v>
      </c>
      <c r="C39" s="9" t="s">
        <v>4</v>
      </c>
      <c r="D39" s="9" t="s">
        <v>5</v>
      </c>
      <c r="E39" s="91" t="s">
        <v>6</v>
      </c>
      <c r="F39" s="92" t="s">
        <v>54</v>
      </c>
      <c r="G39" s="45"/>
      <c r="H39" s="92" t="s">
        <v>62</v>
      </c>
      <c r="I39" s="45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1:20" s="34" customFormat="1" ht="21.75" customHeight="1" thickBot="1" x14ac:dyDescent="0.25">
      <c r="A40" s="1"/>
      <c r="B40" s="104"/>
      <c r="C40" s="105"/>
      <c r="D40" s="105"/>
      <c r="E40" s="106"/>
      <c r="F40" s="107" t="s">
        <v>9</v>
      </c>
      <c r="G40" s="108" t="s">
        <v>10</v>
      </c>
      <c r="H40" s="107" t="s">
        <v>9</v>
      </c>
      <c r="I40" s="108" t="s">
        <v>10</v>
      </c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1:20" s="34" customFormat="1" ht="29.25" customHeight="1" thickBot="1" x14ac:dyDescent="0.25">
      <c r="A41" s="1"/>
      <c r="B41" s="109" t="s">
        <v>63</v>
      </c>
      <c r="C41" s="110" t="s">
        <v>64</v>
      </c>
      <c r="D41" s="111">
        <v>1200</v>
      </c>
      <c r="E41" s="112" t="s">
        <v>65</v>
      </c>
      <c r="F41" s="113">
        <f>G41*500</f>
        <v>525000</v>
      </c>
      <c r="G41" s="114">
        <v>1050</v>
      </c>
      <c r="H41" s="113">
        <f>I41*1000</f>
        <v>920000</v>
      </c>
      <c r="I41" s="114">
        <v>920</v>
      </c>
      <c r="J41" s="103"/>
      <c r="K41" s="103"/>
      <c r="L41" s="103"/>
      <c r="M41" s="103"/>
      <c r="N41" s="103"/>
      <c r="O41" s="103"/>
      <c r="P41" s="103"/>
      <c r="Q41" s="103"/>
      <c r="R41" s="103"/>
    </row>
    <row r="42" spans="1:20" s="34" customFormat="1" ht="15.75" customHeight="1" thickBot="1" x14ac:dyDescent="0.25">
      <c r="A42" s="1"/>
      <c r="B42" s="115"/>
      <c r="C42" s="116"/>
      <c r="D42" s="54"/>
      <c r="E42" s="87"/>
      <c r="F42" s="117"/>
      <c r="G42" s="54"/>
      <c r="H42" s="54"/>
      <c r="I42" s="118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1:20" s="34" customFormat="1" ht="17.5" customHeight="1" thickBot="1" x14ac:dyDescent="0.25">
      <c r="A43" s="1"/>
      <c r="B43" s="5" t="s">
        <v>66</v>
      </c>
      <c r="C43" s="6"/>
      <c r="D43" s="6"/>
      <c r="E43" s="6"/>
      <c r="F43" s="6"/>
      <c r="G43" s="6"/>
      <c r="H43" s="6"/>
      <c r="I43" s="7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1:20" s="125" customFormat="1" ht="38.25" customHeight="1" thickBot="1" x14ac:dyDescent="0.25">
      <c r="A44" s="1"/>
      <c r="B44" s="119" t="s">
        <v>67</v>
      </c>
      <c r="C44" s="120" t="s">
        <v>68</v>
      </c>
      <c r="D44" s="120" t="s">
        <v>69</v>
      </c>
      <c r="E44" s="121" t="s">
        <v>70</v>
      </c>
      <c r="F44" s="122" t="s">
        <v>71</v>
      </c>
      <c r="G44" s="123"/>
      <c r="H44" s="121" t="s">
        <v>72</v>
      </c>
      <c r="I44" s="124" t="s">
        <v>73</v>
      </c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1:20" s="125" customFormat="1" ht="27" x14ac:dyDescent="0.2">
      <c r="A45" s="1"/>
      <c r="B45" s="126" t="s">
        <v>74</v>
      </c>
      <c r="C45" s="127" t="s">
        <v>75</v>
      </c>
      <c r="D45" s="128" t="s">
        <v>76</v>
      </c>
      <c r="E45" s="129">
        <v>1000000</v>
      </c>
      <c r="F45" s="130">
        <v>250000</v>
      </c>
      <c r="G45" s="130"/>
      <c r="H45" s="131" t="s">
        <v>77</v>
      </c>
      <c r="I45" s="132" t="s">
        <v>78</v>
      </c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1:20" s="125" customFormat="1" ht="27" x14ac:dyDescent="0.2">
      <c r="A46" s="1"/>
      <c r="B46" s="126" t="s">
        <v>79</v>
      </c>
      <c r="C46" s="127" t="s">
        <v>80</v>
      </c>
      <c r="D46" s="128" t="s">
        <v>81</v>
      </c>
      <c r="E46" s="129">
        <v>2000000</v>
      </c>
      <c r="F46" s="130">
        <v>500000</v>
      </c>
      <c r="G46" s="130"/>
      <c r="H46" s="131" t="s">
        <v>82</v>
      </c>
      <c r="I46" s="132" t="s">
        <v>78</v>
      </c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1:20" s="125" customFormat="1" ht="36" x14ac:dyDescent="0.2">
      <c r="A47" s="1"/>
      <c r="B47" s="133" t="s">
        <v>83</v>
      </c>
      <c r="C47" s="134" t="s">
        <v>84</v>
      </c>
      <c r="D47" s="135" t="s">
        <v>85</v>
      </c>
      <c r="E47" s="136">
        <v>2650000</v>
      </c>
      <c r="F47" s="137">
        <v>650000</v>
      </c>
      <c r="G47" s="137"/>
      <c r="H47" s="136" t="s">
        <v>86</v>
      </c>
      <c r="I47" s="138" t="s">
        <v>87</v>
      </c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1:20" s="34" customFormat="1" ht="45" x14ac:dyDescent="0.2">
      <c r="A48" s="1"/>
      <c r="B48" s="133" t="s">
        <v>88</v>
      </c>
      <c r="C48" s="134" t="s">
        <v>89</v>
      </c>
      <c r="D48" s="135" t="s">
        <v>90</v>
      </c>
      <c r="E48" s="136">
        <v>1600000</v>
      </c>
      <c r="F48" s="137">
        <v>400000</v>
      </c>
      <c r="G48" s="137"/>
      <c r="H48" s="136" t="s">
        <v>91</v>
      </c>
      <c r="I48" s="139">
        <v>4455</v>
      </c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1:20" s="34" customFormat="1" ht="45" x14ac:dyDescent="0.2">
      <c r="A49" s="1"/>
      <c r="B49" s="133" t="s">
        <v>92</v>
      </c>
      <c r="C49" s="134" t="s">
        <v>93</v>
      </c>
      <c r="D49" s="135" t="s">
        <v>94</v>
      </c>
      <c r="E49" s="136">
        <v>1600000</v>
      </c>
      <c r="F49" s="137">
        <v>400000</v>
      </c>
      <c r="G49" s="137"/>
      <c r="H49" s="136" t="s">
        <v>91</v>
      </c>
      <c r="I49" s="139"/>
      <c r="J49" s="140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1:20" s="34" customFormat="1" ht="93" customHeight="1" x14ac:dyDescent="0.2">
      <c r="A50" s="1"/>
      <c r="B50" s="133" t="s">
        <v>95</v>
      </c>
      <c r="C50" s="134" t="s">
        <v>96</v>
      </c>
      <c r="D50" s="135" t="s">
        <v>97</v>
      </c>
      <c r="E50" s="136">
        <v>1000000</v>
      </c>
      <c r="F50" s="137">
        <v>250000</v>
      </c>
      <c r="G50" s="137"/>
      <c r="H50" s="136" t="s">
        <v>98</v>
      </c>
      <c r="I50" s="139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1:20" s="34" customFormat="1" ht="60" customHeight="1" x14ac:dyDescent="0.2">
      <c r="A51" s="1"/>
      <c r="B51" s="133" t="s">
        <v>99</v>
      </c>
      <c r="C51" s="134" t="s">
        <v>100</v>
      </c>
      <c r="D51" s="135" t="s">
        <v>101</v>
      </c>
      <c r="E51" s="136">
        <v>1800000</v>
      </c>
      <c r="F51" s="137">
        <v>400000</v>
      </c>
      <c r="G51" s="137"/>
      <c r="H51" s="136" t="s">
        <v>102</v>
      </c>
      <c r="I51" s="139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1:20" s="34" customFormat="1" ht="60" customHeight="1" thickBot="1" x14ac:dyDescent="0.25">
      <c r="A52" s="1"/>
      <c r="B52" s="141" t="s">
        <v>103</v>
      </c>
      <c r="C52" s="142" t="s">
        <v>104</v>
      </c>
      <c r="D52" s="143" t="s">
        <v>105</v>
      </c>
      <c r="E52" s="144">
        <v>2500000</v>
      </c>
      <c r="F52" s="145">
        <v>600000</v>
      </c>
      <c r="G52" s="145"/>
      <c r="H52" s="146" t="s">
        <v>106</v>
      </c>
      <c r="I52" s="147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1:20" s="34" customFormat="1" ht="12.5" customHeight="1" x14ac:dyDescent="0.3">
      <c r="A53" s="98"/>
      <c r="B53" s="148" t="s">
        <v>107</v>
      </c>
      <c r="C53" s="149"/>
      <c r="D53" s="150"/>
      <c r="E53" s="151"/>
      <c r="F53" s="151"/>
      <c r="G53" s="151"/>
      <c r="H53" s="152"/>
      <c r="I53" s="1"/>
      <c r="J53" s="98"/>
      <c r="K53" s="102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1:20" s="34" customFormat="1" ht="18.75" customHeight="1" thickBot="1" x14ac:dyDescent="0.25">
      <c r="A54" s="1"/>
      <c r="B54" s="153"/>
      <c r="C54" s="149"/>
      <c r="D54" s="150"/>
      <c r="E54" s="151"/>
      <c r="F54" s="151"/>
      <c r="G54" s="151"/>
      <c r="H54" s="152"/>
      <c r="I54" s="1"/>
      <c r="J54" s="98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1:20" s="34" customFormat="1" ht="9.5" thickBot="1" x14ac:dyDescent="0.25">
      <c r="A55" s="1"/>
      <c r="B55" s="5" t="s">
        <v>108</v>
      </c>
      <c r="C55" s="6"/>
      <c r="D55" s="7"/>
      <c r="E55" s="154"/>
      <c r="F55" s="154"/>
      <c r="G55" s="154"/>
      <c r="H55" s="154"/>
      <c r="I55" s="1"/>
      <c r="J55" s="98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1:20" s="34" customFormat="1" ht="18" customHeight="1" x14ac:dyDescent="0.2">
      <c r="A56" s="1"/>
      <c r="B56" s="155" t="s">
        <v>109</v>
      </c>
      <c r="C56" s="156" t="s">
        <v>110</v>
      </c>
      <c r="D56" s="157" t="s">
        <v>111</v>
      </c>
      <c r="E56" s="158"/>
      <c r="F56" s="158"/>
      <c r="G56" s="158"/>
      <c r="H56" s="158"/>
      <c r="I56" s="1"/>
      <c r="J56" s="98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1:20" s="34" customFormat="1" ht="18" customHeight="1" thickBot="1" x14ac:dyDescent="0.25">
      <c r="A57" s="1"/>
      <c r="B57" s="159" t="s">
        <v>112</v>
      </c>
      <c r="C57" s="160">
        <v>115000</v>
      </c>
      <c r="D57" s="161" t="s">
        <v>113</v>
      </c>
      <c r="E57" s="52"/>
      <c r="F57" s="52"/>
      <c r="G57" s="52"/>
      <c r="H57" s="52"/>
      <c r="I57" s="1"/>
      <c r="J57" s="98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1:20" s="34" customFormat="1" ht="17.25" customHeight="1" x14ac:dyDescent="0.2">
      <c r="A58" s="1"/>
      <c r="B58" s="153"/>
      <c r="C58" s="151"/>
      <c r="D58" s="52"/>
      <c r="E58" s="52"/>
      <c r="F58" s="52"/>
      <c r="G58" s="52"/>
      <c r="H58" s="52"/>
      <c r="I58" s="1"/>
      <c r="J58" s="98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1:20" s="34" customFormat="1" ht="18.75" customHeight="1" thickBot="1" x14ac:dyDescent="0.4">
      <c r="A59" s="1"/>
      <c r="B59" s="162"/>
      <c r="C59" s="162"/>
      <c r="D59" s="162"/>
      <c r="E59" s="162"/>
      <c r="F59" s="162"/>
      <c r="G59" s="162"/>
      <c r="H59" s="162"/>
      <c r="I59" s="162"/>
      <c r="J59" s="162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1:20" s="34" customFormat="1" ht="20.25" customHeight="1" x14ac:dyDescent="0.2">
      <c r="A60" s="1"/>
      <c r="B60" s="163" t="s">
        <v>114</v>
      </c>
      <c r="C60" s="164"/>
      <c r="D60" s="164"/>
      <c r="E60" s="164"/>
      <c r="F60" s="164"/>
      <c r="G60" s="165"/>
      <c r="H60" s="163" t="s">
        <v>115</v>
      </c>
      <c r="I60" s="164"/>
      <c r="J60" s="165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1:20" s="34" customFormat="1" ht="20.25" customHeight="1" thickBot="1" x14ac:dyDescent="0.25">
      <c r="A61" s="1"/>
      <c r="B61" s="166" t="s">
        <v>3</v>
      </c>
      <c r="C61" s="167" t="s">
        <v>116</v>
      </c>
      <c r="D61" s="167" t="s">
        <v>117</v>
      </c>
      <c r="E61" s="167" t="s">
        <v>44</v>
      </c>
      <c r="F61" s="167" t="s">
        <v>111</v>
      </c>
      <c r="G61" s="168" t="s">
        <v>118</v>
      </c>
      <c r="H61" s="169" t="s">
        <v>119</v>
      </c>
      <c r="I61" s="170" t="s">
        <v>111</v>
      </c>
      <c r="J61" s="171" t="s">
        <v>120</v>
      </c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1:20" s="34" customFormat="1" ht="20.25" customHeight="1" x14ac:dyDescent="0.2">
      <c r="A62" s="1"/>
      <c r="B62" s="172" t="s">
        <v>121</v>
      </c>
      <c r="C62" s="173">
        <f>C63+C67</f>
        <v>626500</v>
      </c>
      <c r="D62" s="174" t="s">
        <v>122</v>
      </c>
      <c r="E62" s="175">
        <f>E63+E67</f>
        <v>14000</v>
      </c>
      <c r="F62" s="176">
        <v>110000</v>
      </c>
      <c r="G62" s="177">
        <v>5000</v>
      </c>
      <c r="H62" s="178">
        <f t="shared" ref="H62:H68" si="7">(I62/500)*1000</f>
        <v>66000</v>
      </c>
      <c r="I62" s="176">
        <f>(F62*1.3)-F62</f>
        <v>33000</v>
      </c>
      <c r="J62" s="179">
        <f t="shared" ref="J62:J68" si="8">E62+H62</f>
        <v>80000</v>
      </c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1:20" s="34" customFormat="1" ht="20.25" customHeight="1" x14ac:dyDescent="0.2">
      <c r="A63" s="1"/>
      <c r="B63" s="180" t="s">
        <v>123</v>
      </c>
      <c r="C63" s="181">
        <v>396500</v>
      </c>
      <c r="D63" s="182" t="s">
        <v>124</v>
      </c>
      <c r="E63" s="183">
        <v>8000</v>
      </c>
      <c r="F63" s="184">
        <v>60000</v>
      </c>
      <c r="G63" s="185">
        <v>5000</v>
      </c>
      <c r="H63" s="186">
        <f t="shared" si="7"/>
        <v>36000</v>
      </c>
      <c r="I63" s="187">
        <f>(F63*1.3)-F63</f>
        <v>18000</v>
      </c>
      <c r="J63" s="188">
        <f t="shared" si="8"/>
        <v>44000</v>
      </c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1:20" s="34" customFormat="1" ht="32.25" customHeight="1" x14ac:dyDescent="0.2">
      <c r="B64" s="180" t="s">
        <v>125</v>
      </c>
      <c r="C64" s="189">
        <f>C63</f>
        <v>396500</v>
      </c>
      <c r="D64" s="182" t="s">
        <v>126</v>
      </c>
      <c r="E64" s="183">
        <f>E63</f>
        <v>8000</v>
      </c>
      <c r="F64" s="23">
        <v>40000</v>
      </c>
      <c r="G64" s="185">
        <v>5000</v>
      </c>
      <c r="H64" s="190">
        <f>(I64/500)*1000</f>
        <v>24000</v>
      </c>
      <c r="I64" s="23">
        <f t="shared" ref="I64" si="9">(F64*1.3)-F64</f>
        <v>12000</v>
      </c>
      <c r="J64" s="191">
        <f t="shared" si="8"/>
        <v>32000</v>
      </c>
      <c r="K64" s="102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1:20" s="34" customFormat="1" ht="35.5" customHeight="1" x14ac:dyDescent="0.25">
      <c r="A65" s="1"/>
      <c r="B65" s="180" t="s">
        <v>127</v>
      </c>
      <c r="C65" s="181">
        <f>C63</f>
        <v>396500</v>
      </c>
      <c r="D65" s="182" t="s">
        <v>122</v>
      </c>
      <c r="E65" s="183">
        <f>E63</f>
        <v>8000</v>
      </c>
      <c r="F65" s="184">
        <v>80000</v>
      </c>
      <c r="G65" s="185">
        <v>10000</v>
      </c>
      <c r="H65" s="190">
        <f t="shared" si="7"/>
        <v>48000</v>
      </c>
      <c r="I65" s="184">
        <f>(F65*1.3)-F65</f>
        <v>24000</v>
      </c>
      <c r="J65" s="192">
        <f t="shared" si="8"/>
        <v>56000</v>
      </c>
      <c r="K65" s="193" t="s">
        <v>128</v>
      </c>
      <c r="L65" s="103"/>
      <c r="M65" s="103"/>
      <c r="N65" s="103"/>
      <c r="O65" s="103"/>
      <c r="P65" s="103"/>
      <c r="Q65" s="103"/>
      <c r="R65" s="103"/>
      <c r="S65" s="103"/>
      <c r="T65" s="103"/>
    </row>
    <row r="66" spans="1:20" s="34" customFormat="1" ht="32.25" customHeight="1" x14ac:dyDescent="0.2">
      <c r="B66" s="180" t="s">
        <v>129</v>
      </c>
      <c r="C66" s="181">
        <v>396500</v>
      </c>
      <c r="D66" s="194" t="s">
        <v>122</v>
      </c>
      <c r="E66" s="183">
        <v>8000</v>
      </c>
      <c r="F66" s="195">
        <v>50000</v>
      </c>
      <c r="G66" s="196">
        <v>15000</v>
      </c>
      <c r="H66" s="197">
        <v>0</v>
      </c>
      <c r="I66" s="198">
        <v>0</v>
      </c>
      <c r="J66" s="188">
        <v>0</v>
      </c>
      <c r="K66" s="102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1:20" s="34" customFormat="1" ht="20.25" customHeight="1" x14ac:dyDescent="0.2">
      <c r="A67" s="1"/>
      <c r="B67" s="180" t="s">
        <v>130</v>
      </c>
      <c r="C67" s="181">
        <v>230000</v>
      </c>
      <c r="D67" s="182" t="s">
        <v>124</v>
      </c>
      <c r="E67" s="183">
        <v>6000</v>
      </c>
      <c r="F67" s="184">
        <v>60000</v>
      </c>
      <c r="G67" s="185">
        <v>5000</v>
      </c>
      <c r="H67" s="190">
        <f t="shared" si="7"/>
        <v>36000</v>
      </c>
      <c r="I67" s="199">
        <f>(F67*1.3)-F67</f>
        <v>18000</v>
      </c>
      <c r="J67" s="191">
        <f t="shared" si="8"/>
        <v>42000</v>
      </c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1:20" s="34" customFormat="1" ht="35.5" customHeight="1" x14ac:dyDescent="0.2">
      <c r="A68" s="1"/>
      <c r="B68" s="200" t="s">
        <v>131</v>
      </c>
      <c r="C68" s="201">
        <f>C62</f>
        <v>626500</v>
      </c>
      <c r="D68" s="202" t="s">
        <v>124</v>
      </c>
      <c r="E68" s="201">
        <f>E62</f>
        <v>14000</v>
      </c>
      <c r="F68" s="184">
        <v>150000</v>
      </c>
      <c r="G68" s="203">
        <v>5000</v>
      </c>
      <c r="H68" s="204">
        <f t="shared" si="7"/>
        <v>90000</v>
      </c>
      <c r="I68" s="205">
        <f>(F68*1.3)-F68</f>
        <v>45000</v>
      </c>
      <c r="J68" s="206">
        <f t="shared" si="8"/>
        <v>104000</v>
      </c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1:20" s="34" customFormat="1" ht="22.5" customHeight="1" x14ac:dyDescent="0.2">
      <c r="A69" s="1"/>
      <c r="B69" s="200" t="s">
        <v>132</v>
      </c>
      <c r="C69" s="201">
        <v>20000</v>
      </c>
      <c r="D69" s="202" t="s">
        <v>133</v>
      </c>
      <c r="E69" s="201">
        <v>10000</v>
      </c>
      <c r="F69" s="184">
        <v>30000</v>
      </c>
      <c r="G69" s="203">
        <v>5000</v>
      </c>
      <c r="H69" s="204">
        <v>0</v>
      </c>
      <c r="I69" s="205">
        <v>0</v>
      </c>
      <c r="J69" s="206">
        <v>0</v>
      </c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1:20" s="34" customFormat="1" ht="27.5" thickBot="1" x14ac:dyDescent="0.3">
      <c r="A70" s="1"/>
      <c r="B70" s="207" t="s">
        <v>134</v>
      </c>
      <c r="C70" s="208">
        <v>20000</v>
      </c>
      <c r="D70" s="209" t="s">
        <v>133</v>
      </c>
      <c r="E70" s="210">
        <v>10000</v>
      </c>
      <c r="F70" s="211">
        <v>40000</v>
      </c>
      <c r="G70" s="212">
        <v>10000</v>
      </c>
      <c r="H70" s="213">
        <v>0</v>
      </c>
      <c r="I70" s="214">
        <v>0</v>
      </c>
      <c r="J70" s="215">
        <v>0</v>
      </c>
      <c r="K70" s="193" t="s">
        <v>128</v>
      </c>
      <c r="L70" s="103"/>
      <c r="M70" s="103"/>
      <c r="N70" s="103"/>
      <c r="O70" s="103"/>
      <c r="P70" s="103"/>
      <c r="Q70" s="103"/>
      <c r="R70" s="103"/>
      <c r="S70" s="103"/>
      <c r="T70" s="103"/>
    </row>
    <row r="71" spans="1:20" s="34" customFormat="1" ht="20.25" customHeight="1" thickBot="1" x14ac:dyDescent="0.4">
      <c r="A71" s="1"/>
      <c r="B71" s="216" t="s">
        <v>135</v>
      </c>
      <c r="C71" s="217"/>
      <c r="D71" s="217"/>
      <c r="E71" s="217"/>
      <c r="F71" s="218"/>
      <c r="G71" s="162"/>
      <c r="H71" s="162"/>
      <c r="I71" s="162"/>
      <c r="J71" s="162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1:20" s="34" customFormat="1" ht="20.25" customHeight="1" x14ac:dyDescent="0.35">
      <c r="A72" s="1"/>
      <c r="B72" s="219" t="s">
        <v>3</v>
      </c>
      <c r="C72" s="220" t="s">
        <v>116</v>
      </c>
      <c r="D72" s="221" t="s">
        <v>117</v>
      </c>
      <c r="E72" s="221" t="s">
        <v>44</v>
      </c>
      <c r="F72" s="222" t="s">
        <v>111</v>
      </c>
      <c r="G72" s="162"/>
      <c r="H72" s="162"/>
      <c r="I72" s="162"/>
      <c r="J72" s="162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1:20" s="34" customFormat="1" ht="20.25" customHeight="1" x14ac:dyDescent="0.35">
      <c r="A73" s="1"/>
      <c r="B73" s="223" t="s">
        <v>136</v>
      </c>
      <c r="C73" s="224">
        <f>C62</f>
        <v>626500</v>
      </c>
      <c r="D73" s="225" t="s">
        <v>137</v>
      </c>
      <c r="E73" s="226">
        <f>E62</f>
        <v>14000</v>
      </c>
      <c r="F73" s="227">
        <v>150000</v>
      </c>
      <c r="G73" s="162"/>
      <c r="H73" s="162"/>
      <c r="I73" s="162"/>
      <c r="J73" s="162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1:20" s="34" customFormat="1" ht="20.25" customHeight="1" x14ac:dyDescent="0.35">
      <c r="A74" s="1"/>
      <c r="B74" s="228" t="s">
        <v>138</v>
      </c>
      <c r="C74" s="229"/>
      <c r="D74" s="230"/>
      <c r="E74" s="231"/>
      <c r="F74" s="232"/>
      <c r="G74" s="162"/>
      <c r="H74" s="162"/>
      <c r="I74" s="162"/>
      <c r="J74" s="162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1:20" s="34" customFormat="1" ht="20.25" customHeight="1" x14ac:dyDescent="0.35">
      <c r="A75" s="1"/>
      <c r="B75" s="233" t="s">
        <v>139</v>
      </c>
      <c r="C75" s="234">
        <f>C63</f>
        <v>396500</v>
      </c>
      <c r="D75" s="235" t="s">
        <v>137</v>
      </c>
      <c r="E75" s="234">
        <f>E63</f>
        <v>8000</v>
      </c>
      <c r="F75" s="236">
        <v>70000</v>
      </c>
      <c r="G75" s="162"/>
      <c r="H75" s="162"/>
      <c r="I75" s="162"/>
      <c r="J75" s="162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1:20" s="34" customFormat="1" ht="18.75" customHeight="1" thickBot="1" x14ac:dyDescent="0.4">
      <c r="A76" s="1"/>
      <c r="B76" s="237" t="s">
        <v>138</v>
      </c>
      <c r="C76" s="238"/>
      <c r="D76" s="239"/>
      <c r="E76" s="238"/>
      <c r="F76" s="240"/>
      <c r="G76" s="162"/>
      <c r="H76" s="162"/>
      <c r="I76" s="162"/>
      <c r="J76" s="162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1:20" s="34" customFormat="1" ht="18.649999999999999" customHeight="1" thickBot="1" x14ac:dyDescent="0.25">
      <c r="A77" s="1"/>
      <c r="B77" s="241" t="s">
        <v>140</v>
      </c>
      <c r="C77" s="242"/>
      <c r="D77" s="242"/>
      <c r="E77" s="242"/>
      <c r="F77" s="242"/>
      <c r="G77" s="242"/>
      <c r="H77" s="243"/>
      <c r="I77" s="1"/>
      <c r="J77" s="98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1:20" ht="36.5" thickBot="1" x14ac:dyDescent="0.3">
      <c r="B78" s="244" t="s">
        <v>40</v>
      </c>
      <c r="C78" s="245" t="s">
        <v>141</v>
      </c>
      <c r="D78" s="245" t="s">
        <v>69</v>
      </c>
      <c r="E78" s="246" t="s">
        <v>70</v>
      </c>
      <c r="F78" s="246" t="s">
        <v>142</v>
      </c>
      <c r="G78" s="246" t="s">
        <v>143</v>
      </c>
      <c r="H78" s="247" t="s">
        <v>144</v>
      </c>
    </row>
    <row r="79" spans="1:20" ht="69" customHeight="1" x14ac:dyDescent="0.25">
      <c r="B79" s="248" t="s">
        <v>145</v>
      </c>
      <c r="C79" s="249" t="s">
        <v>146</v>
      </c>
      <c r="D79" s="249" t="s">
        <v>97</v>
      </c>
      <c r="E79" s="250">
        <v>1000000</v>
      </c>
      <c r="F79" s="250">
        <v>250000</v>
      </c>
      <c r="G79" s="251" t="s">
        <v>147</v>
      </c>
      <c r="H79" s="252" t="s">
        <v>148</v>
      </c>
    </row>
    <row r="80" spans="1:20" ht="3.5" hidden="1" customHeight="1" x14ac:dyDescent="0.25">
      <c r="B80" s="253"/>
      <c r="C80" s="254"/>
      <c r="D80" s="254"/>
      <c r="E80" s="255"/>
      <c r="F80" s="255"/>
      <c r="G80" s="256" t="s">
        <v>149</v>
      </c>
      <c r="H80" s="257"/>
    </row>
    <row r="81" spans="1:20" ht="71.5" customHeight="1" x14ac:dyDescent="0.25">
      <c r="B81" s="258" t="s">
        <v>150</v>
      </c>
      <c r="C81" s="259" t="s">
        <v>151</v>
      </c>
      <c r="D81" s="260" t="s">
        <v>152</v>
      </c>
      <c r="E81" s="261">
        <v>2500000</v>
      </c>
      <c r="F81" s="262">
        <v>600000</v>
      </c>
      <c r="G81" s="263">
        <v>350000</v>
      </c>
      <c r="H81" s="264" t="s">
        <v>153</v>
      </c>
    </row>
    <row r="82" spans="1:20" ht="2" customHeight="1" thickBot="1" x14ac:dyDescent="0.3">
      <c r="B82" s="265"/>
      <c r="C82" s="266"/>
      <c r="D82" s="267"/>
      <c r="E82" s="268"/>
      <c r="F82" s="269"/>
      <c r="G82" s="270" t="s">
        <v>154</v>
      </c>
      <c r="H82" s="271"/>
    </row>
    <row r="83" spans="1:20" s="34" customFormat="1" ht="18.649999999999999" customHeight="1" thickBot="1" x14ac:dyDescent="0.25">
      <c r="A83" s="1"/>
      <c r="B83" s="52"/>
      <c r="C83" s="151"/>
      <c r="D83" s="52"/>
      <c r="E83" s="52"/>
      <c r="F83" s="52"/>
      <c r="G83" s="52"/>
      <c r="H83" s="52"/>
      <c r="I83" s="1"/>
      <c r="J83" s="98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1:20" s="34" customFormat="1" ht="10.9" customHeight="1" thickBot="1" x14ac:dyDescent="0.25">
      <c r="A84" s="1"/>
      <c r="B84" s="5" t="s">
        <v>155</v>
      </c>
      <c r="C84" s="6"/>
      <c r="D84" s="6"/>
      <c r="E84" s="7"/>
      <c r="F84" s="52"/>
      <c r="G84" s="1"/>
      <c r="H84" s="1"/>
      <c r="I84" s="1"/>
      <c r="J84" s="98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1:20" s="34" customFormat="1" ht="10.9" customHeight="1" x14ac:dyDescent="0.2">
      <c r="A85" s="1"/>
      <c r="B85" s="272" t="s">
        <v>156</v>
      </c>
      <c r="C85" s="273">
        <v>0.6</v>
      </c>
      <c r="D85" s="273" t="s">
        <v>157</v>
      </c>
      <c r="E85" s="274">
        <v>0.8</v>
      </c>
      <c r="F85" s="52"/>
      <c r="G85" s="1"/>
      <c r="H85" s="1"/>
      <c r="I85" s="1"/>
      <c r="J85" s="98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1:20" s="34" customFormat="1" ht="10.9" customHeight="1" x14ac:dyDescent="0.2">
      <c r="A86" s="1"/>
      <c r="B86" s="275" t="s">
        <v>158</v>
      </c>
      <c r="C86" s="276">
        <v>1.2</v>
      </c>
      <c r="D86" s="276" t="s">
        <v>159</v>
      </c>
      <c r="E86" s="277">
        <v>0.9</v>
      </c>
      <c r="F86" s="278"/>
      <c r="G86" s="1"/>
      <c r="H86" s="1"/>
      <c r="I86" s="279"/>
      <c r="J86" s="279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1:20" s="34" customFormat="1" ht="10.9" customHeight="1" x14ac:dyDescent="0.2">
      <c r="A87" s="1"/>
      <c r="B87" s="275" t="s">
        <v>160</v>
      </c>
      <c r="C87" s="276">
        <v>1.3</v>
      </c>
      <c r="D87" s="276" t="s">
        <v>161</v>
      </c>
      <c r="E87" s="277">
        <v>1.3</v>
      </c>
      <c r="F87" s="278"/>
      <c r="G87" s="1"/>
      <c r="H87" s="1"/>
      <c r="I87" s="279"/>
      <c r="J87" s="279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1:20" s="34" customFormat="1" ht="10.9" customHeight="1" x14ac:dyDescent="0.2">
      <c r="A88" s="1"/>
      <c r="B88" s="275" t="s">
        <v>162</v>
      </c>
      <c r="C88" s="276">
        <v>1.2</v>
      </c>
      <c r="D88" s="276" t="s">
        <v>163</v>
      </c>
      <c r="E88" s="277">
        <v>1.3</v>
      </c>
      <c r="F88" s="278"/>
      <c r="G88" s="1"/>
      <c r="H88" s="1"/>
      <c r="I88" s="279"/>
      <c r="J88" s="279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1:20" s="34" customFormat="1" ht="10.9" customHeight="1" x14ac:dyDescent="0.2">
      <c r="A89" s="1"/>
      <c r="B89" s="275" t="s">
        <v>164</v>
      </c>
      <c r="C89" s="276">
        <v>1</v>
      </c>
      <c r="D89" s="276" t="s">
        <v>165</v>
      </c>
      <c r="E89" s="277">
        <v>1.4</v>
      </c>
      <c r="F89" s="278"/>
      <c r="G89" s="1"/>
      <c r="H89" s="1"/>
      <c r="I89" s="279"/>
      <c r="J89" s="279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1:20" s="34" customFormat="1" ht="10.9" customHeight="1" thickBot="1" x14ac:dyDescent="0.25">
      <c r="A90" s="1"/>
      <c r="B90" s="280" t="s">
        <v>166</v>
      </c>
      <c r="C90" s="281">
        <v>0.8</v>
      </c>
      <c r="D90" s="281" t="s">
        <v>167</v>
      </c>
      <c r="E90" s="282">
        <v>1.4</v>
      </c>
      <c r="F90" s="278"/>
      <c r="G90" s="1"/>
      <c r="H90" s="283"/>
      <c r="I90" s="279"/>
      <c r="J90" s="279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1:20" s="34" customFormat="1" ht="10.9" customHeight="1" thickBot="1" x14ac:dyDescent="0.25">
      <c r="A91" s="1"/>
      <c r="B91" s="278"/>
      <c r="C91" s="278"/>
      <c r="D91" s="278"/>
      <c r="E91" s="278"/>
      <c r="F91" s="278"/>
      <c r="G91" s="1"/>
      <c r="H91" s="283"/>
      <c r="I91" s="279"/>
      <c r="J91" s="279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1:20" s="284" customFormat="1" ht="28.5" customHeight="1" thickBot="1" x14ac:dyDescent="0.3">
      <c r="B92" s="285" t="s">
        <v>168</v>
      </c>
      <c r="C92" s="286"/>
      <c r="D92" s="287"/>
      <c r="E92" s="287"/>
      <c r="F92" s="287"/>
      <c r="G92" s="287"/>
      <c r="H92" s="288"/>
      <c r="I92" s="279"/>
      <c r="J92" s="279"/>
      <c r="K92" s="289"/>
    </row>
    <row r="93" spans="1:20" s="284" customFormat="1" ht="10.5" x14ac:dyDescent="0.25">
      <c r="B93" s="290" t="s">
        <v>169</v>
      </c>
      <c r="C93" s="291">
        <v>0.15</v>
      </c>
      <c r="D93" s="287"/>
      <c r="E93" s="287"/>
      <c r="F93" s="287"/>
      <c r="G93" s="287"/>
      <c r="H93" s="287"/>
      <c r="I93" s="279"/>
      <c r="J93" s="279"/>
      <c r="K93" s="289"/>
    </row>
    <row r="94" spans="1:20" s="284" customFormat="1" ht="42" x14ac:dyDescent="0.25">
      <c r="B94" s="290" t="s">
        <v>170</v>
      </c>
      <c r="C94" s="291">
        <v>0.15</v>
      </c>
      <c r="D94" s="287"/>
      <c r="E94" s="287"/>
      <c r="F94" s="287"/>
      <c r="G94" s="287"/>
      <c r="H94" s="287"/>
      <c r="I94" s="279"/>
      <c r="J94" s="279"/>
      <c r="K94" s="289"/>
    </row>
    <row r="95" spans="1:20" s="284" customFormat="1" ht="31.5" x14ac:dyDescent="0.25">
      <c r="B95" s="292" t="s">
        <v>171</v>
      </c>
      <c r="C95" s="293">
        <v>0.35</v>
      </c>
      <c r="D95" s="287"/>
      <c r="E95" s="287"/>
      <c r="F95" s="287"/>
      <c r="G95" s="287"/>
      <c r="H95" s="287"/>
      <c r="I95" s="279"/>
      <c r="J95" s="279"/>
      <c r="K95" s="289"/>
    </row>
    <row r="96" spans="1:20" s="284" customFormat="1" ht="10.5" x14ac:dyDescent="0.25">
      <c r="B96" s="294" t="s">
        <v>172</v>
      </c>
      <c r="C96" s="293">
        <v>0.15</v>
      </c>
      <c r="D96" s="287"/>
      <c r="E96" s="287"/>
      <c r="F96" s="287"/>
      <c r="G96" s="287"/>
      <c r="H96" s="287"/>
      <c r="I96" s="279"/>
      <c r="J96" s="279"/>
      <c r="K96" s="289"/>
    </row>
    <row r="97" spans="1:20" s="284" customFormat="1" ht="31.5" x14ac:dyDescent="0.25">
      <c r="B97" s="294" t="s">
        <v>173</v>
      </c>
      <c r="C97" s="293">
        <v>0.55000000000000004</v>
      </c>
      <c r="D97" s="287"/>
      <c r="E97" s="287"/>
      <c r="F97" s="287"/>
      <c r="G97" s="287"/>
      <c r="H97" s="287"/>
      <c r="I97" s="279"/>
      <c r="J97" s="279"/>
      <c r="K97" s="289"/>
    </row>
    <row r="98" spans="1:20" s="284" customFormat="1" ht="10.5" x14ac:dyDescent="0.25">
      <c r="B98" s="294" t="s">
        <v>174</v>
      </c>
      <c r="C98" s="293">
        <v>0.15</v>
      </c>
      <c r="D98" s="287"/>
      <c r="E98" s="287"/>
      <c r="F98" s="287"/>
      <c r="G98" s="287"/>
      <c r="H98" s="287"/>
      <c r="I98" s="279"/>
      <c r="J98" s="279"/>
      <c r="K98" s="289"/>
    </row>
    <row r="99" spans="1:20" s="284" customFormat="1" ht="10.5" x14ac:dyDescent="0.25">
      <c r="B99" s="294" t="s">
        <v>175</v>
      </c>
      <c r="C99" s="293">
        <v>0.15</v>
      </c>
      <c r="D99" s="287"/>
      <c r="E99" s="287"/>
      <c r="F99" s="287"/>
      <c r="G99" s="287"/>
      <c r="H99" s="287"/>
      <c r="I99" s="279"/>
      <c r="J99" s="279"/>
      <c r="K99" s="289"/>
    </row>
    <row r="100" spans="1:20" s="284" customFormat="1" ht="10.5" x14ac:dyDescent="0.25">
      <c r="B100" s="294" t="s">
        <v>176</v>
      </c>
      <c r="C100" s="293">
        <v>0.2</v>
      </c>
      <c r="D100" s="287"/>
      <c r="E100" s="287"/>
      <c r="F100" s="287"/>
      <c r="G100" s="287"/>
      <c r="H100" s="287"/>
      <c r="I100" s="279"/>
      <c r="J100" s="279"/>
      <c r="K100" s="289"/>
    </row>
    <row r="101" spans="1:20" s="295" customFormat="1" ht="10.5" x14ac:dyDescent="0.25">
      <c r="B101" s="294" t="s">
        <v>177</v>
      </c>
      <c r="C101" s="293">
        <v>0.15</v>
      </c>
      <c r="D101" s="287"/>
      <c r="E101" s="287"/>
      <c r="F101" s="287"/>
      <c r="G101" s="287"/>
      <c r="H101" s="287"/>
      <c r="I101" s="279"/>
      <c r="J101" s="279"/>
      <c r="K101" s="289"/>
    </row>
    <row r="102" spans="1:20" s="295" customFormat="1" ht="10.5" x14ac:dyDescent="0.25">
      <c r="B102" s="294" t="s">
        <v>178</v>
      </c>
      <c r="C102" s="293">
        <v>0.15</v>
      </c>
      <c r="D102" s="287"/>
      <c r="E102" s="287"/>
      <c r="F102" s="287"/>
      <c r="G102" s="287"/>
      <c r="H102" s="287"/>
      <c r="I102" s="279"/>
      <c r="J102" s="279"/>
      <c r="K102" s="289"/>
    </row>
    <row r="103" spans="1:20" s="295" customFormat="1" ht="31.5" x14ac:dyDescent="0.25">
      <c r="B103" s="294" t="s">
        <v>179</v>
      </c>
      <c r="C103" s="293">
        <v>0.25</v>
      </c>
      <c r="D103" s="287"/>
      <c r="E103" s="287"/>
      <c r="F103" s="287"/>
      <c r="G103" s="287"/>
      <c r="H103" s="287"/>
      <c r="I103" s="279"/>
      <c r="J103" s="279"/>
      <c r="K103" s="289"/>
    </row>
    <row r="104" spans="1:20" s="295" customFormat="1" ht="52.5" x14ac:dyDescent="0.25">
      <c r="B104" s="292" t="s">
        <v>180</v>
      </c>
      <c r="C104" s="296">
        <v>1</v>
      </c>
      <c r="D104" s="287"/>
      <c r="E104" s="287"/>
      <c r="F104" s="287"/>
      <c r="G104" s="287"/>
      <c r="H104" s="287"/>
      <c r="I104" s="279"/>
      <c r="J104" s="279"/>
      <c r="K104" s="289"/>
    </row>
    <row r="105" spans="1:20" s="295" customFormat="1" ht="10.5" x14ac:dyDescent="0.25">
      <c r="B105" s="292" t="s">
        <v>181</v>
      </c>
      <c r="C105" s="296">
        <v>0.5</v>
      </c>
      <c r="D105" s="287"/>
      <c r="E105" s="287"/>
      <c r="F105" s="287"/>
      <c r="G105" s="287"/>
      <c r="H105" s="297"/>
      <c r="I105" s="279"/>
      <c r="J105" s="279"/>
      <c r="K105" s="289"/>
    </row>
    <row r="106" spans="1:20" s="295" customFormat="1" ht="10.5" x14ac:dyDescent="0.25">
      <c r="B106" s="292" t="s">
        <v>182</v>
      </c>
      <c r="C106" s="296">
        <v>0.5</v>
      </c>
      <c r="D106" s="287"/>
      <c r="E106" s="287"/>
      <c r="F106" s="287"/>
      <c r="G106" s="287"/>
      <c r="H106" s="298"/>
      <c r="I106" s="279"/>
      <c r="J106" s="279"/>
      <c r="K106" s="289"/>
    </row>
    <row r="107" spans="1:20" s="295" customFormat="1" ht="12.5" x14ac:dyDescent="0.25">
      <c r="B107" s="292" t="s">
        <v>183</v>
      </c>
      <c r="C107" s="299">
        <v>0.15</v>
      </c>
      <c r="D107" s="300" t="s">
        <v>38</v>
      </c>
      <c r="E107" s="301"/>
      <c r="F107" s="301"/>
      <c r="G107" s="301"/>
      <c r="H107" s="298"/>
      <c r="I107" s="279"/>
      <c r="J107" s="279"/>
      <c r="K107" s="289"/>
    </row>
    <row r="108" spans="1:20" s="295" customFormat="1" ht="11" thickBot="1" x14ac:dyDescent="0.3">
      <c r="B108" s="302" t="s">
        <v>184</v>
      </c>
      <c r="C108" s="303">
        <v>0.15</v>
      </c>
      <c r="I108" s="279"/>
      <c r="J108" s="279"/>
      <c r="K108" s="289"/>
    </row>
    <row r="109" spans="1:20" s="284" customFormat="1" ht="21" customHeight="1" x14ac:dyDescent="0.25">
      <c r="A109" s="1"/>
      <c r="B109" s="278"/>
      <c r="C109" s="278"/>
      <c r="D109" s="278"/>
      <c r="E109" s="278"/>
      <c r="F109" s="278"/>
      <c r="G109" s="1"/>
      <c r="H109" s="283"/>
      <c r="I109" s="279"/>
      <c r="J109" s="279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1:20" s="284" customFormat="1" ht="10.9" customHeight="1" x14ac:dyDescent="0.25">
      <c r="A110" s="1"/>
      <c r="B110" s="304"/>
      <c r="C110" s="305"/>
      <c r="D110" s="301"/>
      <c r="E110" s="301"/>
      <c r="F110" s="301"/>
      <c r="G110" s="301"/>
      <c r="H110" s="298"/>
      <c r="I110" s="306"/>
      <c r="J110" s="306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1:20" s="284" customFormat="1" ht="10.9" customHeight="1" x14ac:dyDescent="0.25">
      <c r="A111" s="1"/>
      <c r="B111" s="307"/>
      <c r="C111" s="308"/>
      <c r="D111" s="298"/>
      <c r="E111" s="298"/>
      <c r="F111" s="298"/>
      <c r="G111" s="298"/>
      <c r="H111" s="309"/>
      <c r="I111" s="306"/>
      <c r="J111" s="306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</row>
    <row r="112" spans="1:20" s="295" customFormat="1" ht="10.5" x14ac:dyDescent="0.25">
      <c r="B112" s="310" t="s">
        <v>185</v>
      </c>
      <c r="C112" s="311" t="s">
        <v>186</v>
      </c>
      <c r="D112" s="311"/>
      <c r="E112" s="311"/>
      <c r="F112" s="311"/>
      <c r="G112" s="312"/>
      <c r="H112" s="309"/>
    </row>
    <row r="113" spans="1:20" s="284" customFormat="1" ht="10.9" customHeight="1" x14ac:dyDescent="0.25">
      <c r="A113" s="1"/>
      <c r="B113" s="312" t="s">
        <v>187</v>
      </c>
      <c r="C113" s="312"/>
      <c r="D113" s="312"/>
      <c r="E113" s="313"/>
      <c r="F113" s="313"/>
      <c r="G113" s="313"/>
      <c r="H113" s="309"/>
      <c r="I113" s="306"/>
      <c r="J113" s="306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</row>
    <row r="114" spans="1:20" s="284" customFormat="1" ht="10.9" customHeight="1" x14ac:dyDescent="0.25">
      <c r="A114" s="1"/>
      <c r="B114" s="312" t="s">
        <v>188</v>
      </c>
      <c r="C114" s="312"/>
      <c r="D114" s="312"/>
      <c r="E114" s="312"/>
      <c r="F114" s="312"/>
      <c r="G114" s="312"/>
      <c r="H114" s="309"/>
      <c r="I114" s="306"/>
      <c r="J114" s="306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</row>
    <row r="115" spans="1:20" s="284" customFormat="1" ht="10.9" customHeight="1" x14ac:dyDescent="0.25">
      <c r="A115" s="1"/>
      <c r="B115" s="312" t="s">
        <v>189</v>
      </c>
      <c r="C115" s="312"/>
      <c r="D115" s="312"/>
      <c r="E115" s="312"/>
      <c r="F115" s="312"/>
      <c r="G115" s="312"/>
      <c r="H115" s="309"/>
      <c r="I115" s="314"/>
      <c r="J115" s="314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</row>
    <row r="116" spans="1:20" s="284" customFormat="1" ht="10.9" customHeight="1" x14ac:dyDescent="0.25">
      <c r="A116" s="1"/>
      <c r="B116" s="312" t="s">
        <v>190</v>
      </c>
      <c r="C116" s="312"/>
      <c r="D116" s="315"/>
      <c r="E116" s="315"/>
      <c r="F116" s="315"/>
      <c r="G116" s="315"/>
      <c r="H116" s="287"/>
      <c r="I116" s="314"/>
      <c r="J116" s="314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</row>
    <row r="117" spans="1:20" x14ac:dyDescent="0.25">
      <c r="A117" s="1"/>
      <c r="B117" s="312" t="s">
        <v>191</v>
      </c>
      <c r="C117" s="312"/>
      <c r="D117" s="315"/>
      <c r="E117" s="315"/>
      <c r="F117" s="315"/>
      <c r="G117" s="315"/>
      <c r="H117" s="287"/>
      <c r="I117" s="55"/>
      <c r="J117" s="55"/>
      <c r="K117" s="1"/>
      <c r="L117" s="1"/>
      <c r="M117" s="1"/>
      <c r="N117" s="1"/>
      <c r="O117" s="1"/>
      <c r="P117" s="1"/>
      <c r="Q117" s="1"/>
      <c r="R117" s="1"/>
      <c r="S117" s="1"/>
    </row>
    <row r="118" spans="1:20" x14ac:dyDescent="0.25">
      <c r="A118" s="1"/>
      <c r="B118" s="312" t="s">
        <v>192</v>
      </c>
      <c r="C118" s="312"/>
      <c r="D118" s="316"/>
      <c r="E118" s="317"/>
      <c r="F118" s="318"/>
      <c r="G118" s="316"/>
      <c r="H118" s="55"/>
      <c r="I118" s="55"/>
      <c r="J118" s="55"/>
      <c r="K118" s="1"/>
      <c r="L118" s="1"/>
      <c r="M118" s="1"/>
      <c r="N118" s="1"/>
      <c r="O118" s="1"/>
      <c r="P118" s="1"/>
      <c r="Q118" s="1"/>
      <c r="R118" s="1"/>
      <c r="S118" s="1"/>
    </row>
    <row r="119" spans="1:20" x14ac:dyDescent="0.25">
      <c r="A119" s="1"/>
      <c r="B119" s="50"/>
      <c r="C119" s="51"/>
      <c r="D119" s="52"/>
      <c r="E119" s="53"/>
      <c r="F119" s="1"/>
      <c r="G119" s="54"/>
      <c r="H119" s="55"/>
      <c r="I119" s="55"/>
      <c r="J119" s="55"/>
      <c r="K119" s="1"/>
      <c r="L119" s="1"/>
      <c r="M119" s="1"/>
      <c r="N119" s="1"/>
      <c r="O119" s="1"/>
      <c r="P119" s="1"/>
      <c r="Q119" s="1"/>
      <c r="R119" s="1"/>
      <c r="S119" s="1"/>
    </row>
    <row r="120" spans="1:20" x14ac:dyDescent="0.25">
      <c r="A120" s="1"/>
      <c r="B120" s="50"/>
      <c r="C120" s="51"/>
      <c r="D120" s="52"/>
      <c r="E120" s="53"/>
      <c r="F120" s="1"/>
      <c r="G120" s="54"/>
      <c r="H120" s="55"/>
      <c r="I120" s="55"/>
      <c r="J120" s="55"/>
      <c r="K120" s="1"/>
      <c r="L120" s="1"/>
      <c r="M120" s="1"/>
      <c r="N120" s="1"/>
      <c r="O120" s="1"/>
      <c r="P120" s="1"/>
      <c r="Q120" s="1"/>
      <c r="R120" s="1"/>
      <c r="S120" s="1"/>
    </row>
    <row r="121" spans="1:20" x14ac:dyDescent="0.25">
      <c r="A121" s="1"/>
      <c r="B121" s="50"/>
      <c r="C121" s="51"/>
      <c r="D121" s="52"/>
      <c r="E121" s="53"/>
      <c r="F121" s="1"/>
      <c r="G121" s="54"/>
      <c r="H121" s="55"/>
      <c r="I121" s="55"/>
      <c r="J121" s="55"/>
      <c r="K121" s="1"/>
      <c r="L121" s="1"/>
      <c r="M121" s="1"/>
      <c r="N121" s="1"/>
      <c r="O121" s="1"/>
      <c r="P121" s="1"/>
      <c r="Q121" s="1"/>
      <c r="R121" s="1"/>
      <c r="S121" s="1"/>
    </row>
    <row r="122" spans="1:20" x14ac:dyDescent="0.25">
      <c r="A122" s="1"/>
      <c r="B122" s="50"/>
      <c r="C122" s="51"/>
      <c r="D122" s="52"/>
      <c r="E122" s="53"/>
      <c r="F122" s="1"/>
      <c r="G122" s="54"/>
      <c r="H122" s="55"/>
      <c r="I122" s="55"/>
      <c r="J122" s="55"/>
      <c r="K122" s="1"/>
      <c r="L122" s="1"/>
      <c r="M122" s="1"/>
      <c r="N122" s="1"/>
      <c r="O122" s="1"/>
      <c r="P122" s="1"/>
      <c r="Q122" s="1"/>
      <c r="R122" s="1"/>
      <c r="S122" s="1"/>
    </row>
    <row r="123" spans="1:20" x14ac:dyDescent="0.25">
      <c r="A123" s="1"/>
      <c r="B123" s="50"/>
      <c r="C123" s="51"/>
      <c r="D123" s="52"/>
      <c r="E123" s="53"/>
      <c r="F123" s="1"/>
      <c r="G123" s="54"/>
      <c r="H123" s="55"/>
    </row>
    <row r="124" spans="1:20" x14ac:dyDescent="0.25">
      <c r="B124" s="50"/>
      <c r="C124" s="51"/>
    </row>
  </sheetData>
  <mergeCells count="74">
    <mergeCell ref="B84:E84"/>
    <mergeCell ref="I86:J109"/>
    <mergeCell ref="B92:C92"/>
    <mergeCell ref="C112:F112"/>
    <mergeCell ref="G79:G80"/>
    <mergeCell ref="H79:H80"/>
    <mergeCell ref="B81:B82"/>
    <mergeCell ref="C81:C82"/>
    <mergeCell ref="D81:D82"/>
    <mergeCell ref="E81:E82"/>
    <mergeCell ref="F81:F82"/>
    <mergeCell ref="G81:G82"/>
    <mergeCell ref="H81:H82"/>
    <mergeCell ref="C75:C76"/>
    <mergeCell ref="D75:D76"/>
    <mergeCell ref="E75:E76"/>
    <mergeCell ref="F75:F76"/>
    <mergeCell ref="B77:H77"/>
    <mergeCell ref="B79:B80"/>
    <mergeCell ref="C79:C80"/>
    <mergeCell ref="D79:D80"/>
    <mergeCell ref="E79:E80"/>
    <mergeCell ref="F79:F80"/>
    <mergeCell ref="H60:J60"/>
    <mergeCell ref="B71:F71"/>
    <mergeCell ref="C73:C74"/>
    <mergeCell ref="D73:D74"/>
    <mergeCell ref="E73:E74"/>
    <mergeCell ref="F73:F74"/>
    <mergeCell ref="F49:G49"/>
    <mergeCell ref="F50:G50"/>
    <mergeCell ref="F51:G51"/>
    <mergeCell ref="F52:G52"/>
    <mergeCell ref="B55:D55"/>
    <mergeCell ref="B60:G60"/>
    <mergeCell ref="B43:I43"/>
    <mergeCell ref="F44:G44"/>
    <mergeCell ref="F45:G45"/>
    <mergeCell ref="F46:G46"/>
    <mergeCell ref="F47:G47"/>
    <mergeCell ref="F48:G48"/>
    <mergeCell ref="B38:I38"/>
    <mergeCell ref="B39:B40"/>
    <mergeCell ref="C39:C40"/>
    <mergeCell ref="D39:D40"/>
    <mergeCell ref="E39:E40"/>
    <mergeCell ref="F39:G39"/>
    <mergeCell ref="H39:I39"/>
    <mergeCell ref="B31:B32"/>
    <mergeCell ref="C31:C32"/>
    <mergeCell ref="D31:D32"/>
    <mergeCell ref="E31:E32"/>
    <mergeCell ref="F31:G31"/>
    <mergeCell ref="H31:I31"/>
    <mergeCell ref="B24:J24"/>
    <mergeCell ref="F25:G25"/>
    <mergeCell ref="F26:G26"/>
    <mergeCell ref="F27:G27"/>
    <mergeCell ref="F28:G28"/>
    <mergeCell ref="B30:I30"/>
    <mergeCell ref="B16:I16"/>
    <mergeCell ref="B17:B18"/>
    <mergeCell ref="C17:C18"/>
    <mergeCell ref="D17:D18"/>
    <mergeCell ref="E17:E18"/>
    <mergeCell ref="F17:G17"/>
    <mergeCell ref="H17:I17"/>
    <mergeCell ref="B6:I6"/>
    <mergeCell ref="B7:B8"/>
    <mergeCell ref="C7:C8"/>
    <mergeCell ref="D7:D8"/>
    <mergeCell ref="E7:E8"/>
    <mergeCell ref="F7:G7"/>
    <mergeCell ref="H7:I7"/>
  </mergeCells>
  <hyperlinks>
    <hyperlink ref="J23" location="Woman.ru!A1" display="&lt;&lt; наверх"/>
    <hyperlink ref="J29" location="Woman.ru!A1" display="&lt;&lt; наверх"/>
    <hyperlink ref="J37" location="Woman.ru!A1" display="&lt;&lt; наверх"/>
    <hyperlink ref="D1" location="TITLE!A1" display="TITLE"/>
    <hyperlink ref="D107" location="Woman.ru!A1" display="&lt;&lt; наверх"/>
    <hyperlink ref="C112" r:id="rId1"/>
    <hyperlink ref="K65" r:id="rId2"/>
    <hyperlink ref="K70" r:id="rId3"/>
  </hyperlinks>
  <pageMargins left="0.7" right="0.7" top="0.75" bottom="0.75" header="0.3" footer="0.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Hearst Shkulev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svinogradova</dc:creator>
  <cp:lastModifiedBy>svinogradova</cp:lastModifiedBy>
  <dcterms:created xsi:type="dcterms:W3CDTF">2022-04-07T10:22:31Z</dcterms:created>
  <dcterms:modified xsi:type="dcterms:W3CDTF">2022-04-07T10:23:02Z</dcterms:modified>
</cp:coreProperties>
</file>