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anova\Desktop\графики и прайсы\"/>
    </mc:Choice>
  </mc:AlternateContent>
  <bookViews>
    <workbookView xWindow="0" yWindow="0" windowWidth="19200" windowHeight="56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K33" i="1"/>
  <c r="I33" i="1"/>
  <c r="G33" i="1"/>
  <c r="K31" i="1"/>
  <c r="K32" i="1"/>
  <c r="I31" i="1"/>
  <c r="I32" i="1"/>
  <c r="K30" i="1"/>
  <c r="I30" i="1"/>
  <c r="G31" i="1"/>
  <c r="G32" i="1"/>
  <c r="G30" i="1"/>
  <c r="G13" i="1"/>
  <c r="H37" i="1"/>
  <c r="K23" i="1"/>
  <c r="K24" i="1"/>
  <c r="K25" i="1"/>
  <c r="K22" i="1"/>
  <c r="K18" i="1"/>
  <c r="K19" i="1"/>
  <c r="K20" i="1"/>
  <c r="K17" i="1"/>
  <c r="K13" i="1"/>
  <c r="K14" i="1"/>
  <c r="K15" i="1"/>
  <c r="I23" i="1"/>
  <c r="I24" i="1"/>
  <c r="I25" i="1"/>
  <c r="I22" i="1"/>
  <c r="I18" i="1"/>
  <c r="I19" i="1"/>
  <c r="I20" i="1"/>
  <c r="I17" i="1"/>
  <c r="I13" i="1"/>
  <c r="I14" i="1"/>
  <c r="I15" i="1"/>
  <c r="I12" i="1"/>
  <c r="K12" i="1"/>
  <c r="G18" i="1"/>
  <c r="G23" i="1" l="1"/>
  <c r="G24" i="1"/>
  <c r="G25" i="1"/>
  <c r="G22" i="1"/>
  <c r="G19" i="1"/>
  <c r="G20" i="1"/>
  <c r="G17" i="1"/>
  <c r="G14" i="1"/>
  <c r="G15" i="1"/>
  <c r="G12" i="1"/>
  <c r="I57" i="1" l="1"/>
  <c r="K57" i="1" s="1"/>
  <c r="I58" i="1"/>
  <c r="H58" i="1" s="1"/>
  <c r="J58" i="1" s="1"/>
  <c r="I59" i="1"/>
  <c r="H59" i="1" s="1"/>
  <c r="J59" i="1" s="1"/>
  <c r="I60" i="1"/>
  <c r="K60" i="1" s="1"/>
  <c r="I61" i="1"/>
  <c r="K61" i="1" s="1"/>
  <c r="I62" i="1"/>
  <c r="K62" i="1" s="1"/>
  <c r="I63" i="1"/>
  <c r="K63" i="1" s="1"/>
  <c r="I64" i="1"/>
  <c r="K64" i="1" s="1"/>
  <c r="I56" i="1"/>
  <c r="K56" i="1" s="1"/>
  <c r="K59" i="1" l="1"/>
  <c r="K58" i="1"/>
  <c r="H56" i="1"/>
  <c r="J56" i="1" s="1"/>
  <c r="H57" i="1"/>
  <c r="J57" i="1" s="1"/>
  <c r="H64" i="1"/>
  <c r="J64" i="1" s="1"/>
  <c r="H63" i="1"/>
  <c r="J63" i="1" s="1"/>
  <c r="H62" i="1"/>
  <c r="J62" i="1" s="1"/>
  <c r="H61" i="1"/>
  <c r="J61" i="1" s="1"/>
  <c r="H60" i="1"/>
  <c r="J60" i="1" s="1"/>
  <c r="C69" i="1" l="1"/>
</calcChain>
</file>

<file path=xl/sharedStrings.xml><?xml version="1.0" encoding="utf-8"?>
<sst xmlns="http://schemas.openxmlformats.org/spreadsheetml/2006/main" count="240" uniqueCount="163">
  <si>
    <t>https://www.vokrugsveta.ru/</t>
  </si>
  <si>
    <t>СТАНДАРТНЫЕ БАННЕРЫ</t>
  </si>
  <si>
    <t>Формат размещения</t>
  </si>
  <si>
    <t>Позиция</t>
  </si>
  <si>
    <t>CPM</t>
  </si>
  <si>
    <t>Вид размещения</t>
  </si>
  <si>
    <t>все страницы</t>
  </si>
  <si>
    <t>динамика</t>
  </si>
  <si>
    <t>все страницы, шапка</t>
  </si>
  <si>
    <t>все страницы, внутри контента</t>
  </si>
  <si>
    <t>все страницы, 2-й экран</t>
  </si>
  <si>
    <t>* остальные форматы по запросу</t>
  </si>
  <si>
    <t xml:space="preserve"> Брендирование главной страницы DESKTOP</t>
  </si>
  <si>
    <t>Пакет</t>
  </si>
  <si>
    <t>Охват</t>
  </si>
  <si>
    <t>главная страница+раздел</t>
  </si>
  <si>
    <t>все внутренние страницы</t>
  </si>
  <si>
    <t>ВИДЕОФОРМАТЫ</t>
  </si>
  <si>
    <t>Outstream video (inread)</t>
  </si>
  <si>
    <t>Все страницы, с контентом</t>
  </si>
  <si>
    <t>СТАТЬИ</t>
  </si>
  <si>
    <t>PR размещения</t>
  </si>
  <si>
    <t>Анонс</t>
  </si>
  <si>
    <t xml:space="preserve">Стоимость </t>
  </si>
  <si>
    <r>
      <t>Simple Native</t>
    </r>
    <r>
      <rPr>
        <b/>
        <sz val="7"/>
        <color rgb="FFFF0000"/>
        <rFont val="Arial Cyr"/>
        <charset val="204"/>
      </rPr>
      <t>*</t>
    </r>
  </si>
  <si>
    <t>до 2500 знаков, до 4 фотографий, 1 ссылка</t>
  </si>
  <si>
    <r>
      <t>Статья на правах рекламы №2</t>
    </r>
    <r>
      <rPr>
        <b/>
        <sz val="7"/>
        <color rgb="FFFF0000"/>
        <rFont val="Arial Cyr"/>
        <charset val="204"/>
      </rPr>
      <t>*</t>
    </r>
  </si>
  <si>
    <t>до 3500 знаков, до 10 фотографий, до 2 ссылок, видео</t>
  </si>
  <si>
    <t>Все страницы - ТГБ, редакционный анонс в разделе - 5 дней.</t>
  </si>
  <si>
    <t>125 000р 
+ производство от 10 000р</t>
  </si>
  <si>
    <r>
      <t>Статья на правах рекламы №3</t>
    </r>
    <r>
      <rPr>
        <b/>
        <sz val="7"/>
        <color rgb="FFFF0000"/>
        <rFont val="Arial Cyr"/>
        <charset val="204"/>
      </rPr>
      <t>*</t>
    </r>
  </si>
  <si>
    <t>до 3500 знаков, до 10 фотографий, до 3 ссылок, видео</t>
  </si>
  <si>
    <t>225 000р 
+ производство от 20 000р</t>
  </si>
  <si>
    <t>РЕКЛАМА В СОЦИАЛЬНЫХ СЕТЯХ</t>
  </si>
  <si>
    <t>Таргетированная реклама</t>
  </si>
  <si>
    <t>Кол-во контактов</t>
  </si>
  <si>
    <t>Период</t>
  </si>
  <si>
    <t>доп.охват</t>
  </si>
  <si>
    <t>Стоимость</t>
  </si>
  <si>
    <t>Общий охват</t>
  </si>
  <si>
    <t>Пост в VK, ОК, Telegram</t>
  </si>
  <si>
    <t>закреп на 24 часа</t>
  </si>
  <si>
    <t>Пост в соц.сеть VK + сторис</t>
  </si>
  <si>
    <t>Пост в закреп на 24 часа + сторис</t>
  </si>
  <si>
    <r>
      <rPr>
        <b/>
        <sz val="7"/>
        <color rgb="FFFF0000"/>
        <rFont val="Arial Cyr"/>
        <charset val="204"/>
      </rPr>
      <t>NEW!</t>
    </r>
    <r>
      <rPr>
        <b/>
        <sz val="7"/>
        <color indexed="8"/>
        <rFont val="Arial Cyr"/>
        <charset val="204"/>
      </rPr>
      <t xml:space="preserve"> Серия из 5-х сторис в соц.сеть VK</t>
    </r>
  </si>
  <si>
    <t>24 часа</t>
  </si>
  <si>
    <r>
      <rPr>
        <b/>
        <sz val="7"/>
        <color rgb="FFFF0000"/>
        <rFont val="Arial Cyr"/>
        <charset val="204"/>
      </rPr>
      <t>NEW!</t>
    </r>
    <r>
      <rPr>
        <b/>
        <sz val="7"/>
        <color indexed="8"/>
        <rFont val="Arial Cyr"/>
        <charset val="204"/>
      </rPr>
      <t xml:space="preserve"> Лонгрид в соц.сеть VK (до 2500 знаков, до 2 фотографий, 1 ссылка)</t>
    </r>
  </si>
  <si>
    <r>
      <rPr>
        <b/>
        <sz val="7"/>
        <color rgb="FFFF0000"/>
        <rFont val="Arial Cyr"/>
        <charset val="204"/>
      </rPr>
      <t>NEW!</t>
    </r>
    <r>
      <rPr>
        <b/>
        <sz val="7"/>
        <color indexed="8"/>
        <rFont val="Arial Cyr"/>
        <charset val="204"/>
      </rPr>
      <t xml:space="preserve"> Короткое видео в раздел Клипы VK + дублирование в ленту</t>
    </r>
  </si>
  <si>
    <t>Пост в соц.сеть OK + сторис</t>
  </si>
  <si>
    <r>
      <rPr>
        <b/>
        <sz val="7"/>
        <color rgb="FFFF0000"/>
        <rFont val="Arial Cyr"/>
        <charset val="204"/>
      </rPr>
      <t>NEW!</t>
    </r>
    <r>
      <rPr>
        <b/>
        <sz val="7"/>
        <color indexed="8"/>
        <rFont val="Arial Cyr"/>
        <charset val="204"/>
      </rPr>
      <t xml:space="preserve"> Конкурс (анонс пост+сториз, постотчет пост +сториз) в соц.сети VK и OK</t>
    </r>
  </si>
  <si>
    <r>
      <rPr>
        <b/>
        <sz val="7"/>
        <color rgb="FFFF0000"/>
        <rFont val="Arial Cyr"/>
        <charset val="204"/>
      </rPr>
      <t>NEW!</t>
    </r>
    <r>
      <rPr>
        <b/>
        <sz val="7"/>
        <color indexed="8"/>
        <rFont val="Arial Cyr"/>
        <charset val="204"/>
      </rPr>
      <t xml:space="preserve"> Пост в мессенджер Telegram</t>
    </r>
  </si>
  <si>
    <t>не определен</t>
  </si>
  <si>
    <r>
      <rPr>
        <b/>
        <sz val="7"/>
        <color rgb="FFFF0000"/>
        <rFont val="Arial Cyr"/>
        <charset val="204"/>
      </rPr>
      <t xml:space="preserve">NEW! </t>
    </r>
    <r>
      <rPr>
        <b/>
        <sz val="7"/>
        <rFont val="Arial Cyr"/>
        <charset val="204"/>
      </rPr>
      <t>Лонгрид в мессенджер Telegram (до 3500 знаков, до 3 фотографий, 1 ссылка)</t>
    </r>
  </si>
  <si>
    <t>Эксклюзивное брендирование</t>
  </si>
  <si>
    <r>
      <rPr>
        <b/>
        <sz val="7"/>
        <color rgb="FFFF0000"/>
        <rFont val="Arial Cyr"/>
        <charset val="204"/>
      </rPr>
      <t xml:space="preserve">NEW! </t>
    </r>
    <r>
      <rPr>
        <sz val="7"/>
        <color indexed="8"/>
        <rFont val="Arial Cyr"/>
        <charset val="204"/>
      </rPr>
      <t>Обложка профиля в VK, OK desktop+mobile 1590х400, 1944х600</t>
    </r>
  </si>
  <si>
    <t>неделя</t>
  </si>
  <si>
    <t>Пост в закреп. на 24 часа</t>
  </si>
  <si>
    <r>
      <rPr>
        <b/>
        <sz val="7"/>
        <color rgb="FFFF0000"/>
        <rFont val="Arial Cyr"/>
        <charset val="204"/>
      </rPr>
      <t>NEW!</t>
    </r>
    <r>
      <rPr>
        <sz val="7"/>
        <color indexed="8"/>
        <rFont val="Arial Cyr"/>
        <charset val="204"/>
      </rPr>
      <t xml:space="preserve"> Видео обложка профиля для VK, mobile 1190x400</t>
    </r>
  </si>
  <si>
    <t>янв</t>
  </si>
  <si>
    <t>фев</t>
  </si>
  <si>
    <t>авг</t>
  </si>
  <si>
    <t>сен</t>
  </si>
  <si>
    <t>апр</t>
  </si>
  <si>
    <t>окт</t>
  </si>
  <si>
    <t>май</t>
  </si>
  <si>
    <t>дек</t>
  </si>
  <si>
    <t>Таргетинг по разделам</t>
  </si>
  <si>
    <t>Наценка за 2-й бренд</t>
  </si>
  <si>
    <t>Главная страница</t>
  </si>
  <si>
    <t xml:space="preserve">примеры форматов: </t>
  </si>
  <si>
    <t>Все цены указаны в рублях и без учёта 20% НДС</t>
  </si>
  <si>
    <t>При размещении баннера через внешнюю систему подсчёта статистики, предоставление доступа к статистике - обязательно.</t>
  </si>
  <si>
    <t>Департамент интернет проектов ИД HSmedia + 7 (495) 633-56-46</t>
  </si>
  <si>
    <t>Стоимость с таргетированной рекламой</t>
  </si>
  <si>
    <t>Сезонные коэффициенты</t>
  </si>
  <si>
    <t>Таргетинг, наценка к базовой стоимости</t>
  </si>
  <si>
    <t>июл</t>
  </si>
  <si>
    <t>Потоковое видео</t>
  </si>
  <si>
    <t>Гео-таргетинг</t>
  </si>
  <si>
    <t>мар</t>
  </si>
  <si>
    <t>1,2</t>
  </si>
  <si>
    <t>Гео-таргетинг Москва, СПБ</t>
  </si>
  <si>
    <t>ноя</t>
  </si>
  <si>
    <t>июн</t>
  </si>
  <si>
    <t>1,3</t>
  </si>
  <si>
    <t>Эксклюзив</t>
  </si>
  <si>
    <t>Аудиторный таргетинг</t>
  </si>
  <si>
    <t>Наценка за desktop</t>
  </si>
  <si>
    <t>Прайс-лист действителен с 01.08.2022</t>
  </si>
  <si>
    <t xml:space="preserve">Примеры форматов : </t>
  </si>
  <si>
    <t>75 000р 
+ производство от 8 000р</t>
  </si>
  <si>
    <t>2 700 000 / 1 000 000</t>
  </si>
  <si>
    <t>4 000 000/ 1 500 000</t>
  </si>
  <si>
    <t>Показы / охват</t>
  </si>
  <si>
    <t>E-mail рассылка</t>
  </si>
  <si>
    <t>Кол-во адресов</t>
  </si>
  <si>
    <t>Брендированная рассылка по базе VOKRUGSVETA</t>
  </si>
  <si>
    <t>Стоимость пакета</t>
  </si>
  <si>
    <t>CPM в пакете</t>
  </si>
  <si>
    <t>970х250 desktop</t>
  </si>
  <si>
    <t>800 000 / 300 000</t>
  </si>
  <si>
    <t>1 000 000 / 400 000</t>
  </si>
  <si>
    <t>300х600 №2, desktop + mobile</t>
  </si>
  <si>
    <t>300х600 №1+№2, desktop + mobile</t>
  </si>
  <si>
    <t>1 200 000 / 500 000</t>
  </si>
  <si>
    <t>Full Screen, desktop + mobile</t>
  </si>
  <si>
    <t>Sticky 728x90, desktop</t>
  </si>
  <si>
    <t>ТГБ 316x196, desktop + mobile</t>
  </si>
  <si>
    <t xml:space="preserve"> 300х600 №1, desktop + mobile</t>
  </si>
  <si>
    <t>1 500 000 / 600 000</t>
  </si>
  <si>
    <t>400 000 / 200 000</t>
  </si>
  <si>
    <t>300х250, mobile</t>
  </si>
  <si>
    <t>Ad button (интерактивная кнопка), mobile</t>
  </si>
  <si>
    <t>900 000 / 400 000</t>
  </si>
  <si>
    <t>800 000 / 350 000</t>
  </si>
  <si>
    <t>Interscroller, mobile</t>
  </si>
  <si>
    <t>3 000 000 / 2 000 000</t>
  </si>
  <si>
    <t xml:space="preserve"> 970x250 + 300х250, desktop + mobile</t>
  </si>
  <si>
    <t xml:space="preserve"> 300x600 + 300х250, desktop + mobile</t>
  </si>
  <si>
    <t>9 000 000 / 3 000 000</t>
  </si>
  <si>
    <t>superleaderboard 100%x250 desktop + 300х250 mobile</t>
  </si>
  <si>
    <t>все страницы, первый экран</t>
  </si>
  <si>
    <t>Показы / охват месяц</t>
  </si>
  <si>
    <t>1 000 000/400 000</t>
  </si>
  <si>
    <t>№1 брендирование (подложка + 1000х250+300x600)</t>
  </si>
  <si>
    <t>№3  брендирование (подложка + 1000x250)</t>
  </si>
  <si>
    <t>№2 брендирование (подложка + 1000x250+300x600)</t>
  </si>
  <si>
    <t>Наценка за частоту</t>
  </si>
  <si>
    <t>Таргентинг по сегменту/сегментам аудитории/тегам</t>
  </si>
  <si>
    <t xml:space="preserve">Пакет 250 000 показов </t>
  </si>
  <si>
    <t xml:space="preserve">Пакет 500 000 показов </t>
  </si>
  <si>
    <t>Пакет 750 000 показов</t>
  </si>
  <si>
    <t>Все страницы - ТГБ, редакционный анонс в разделе - 10 дней,  соцсети (TG, Vk, OK)</t>
  </si>
  <si>
    <t>Все страницы - ТГБ, редакционный анонс в разделе - 14 дней,  соцсети (TG, Vk, OK)</t>
  </si>
  <si>
    <t xml:space="preserve">         300 000р                                  + производство от 25 000р</t>
  </si>
  <si>
    <t>E-MAIL РАССЫЛКА</t>
  </si>
  <si>
    <t xml:space="preserve">Пакет 750 000 показов </t>
  </si>
  <si>
    <t>superleaderboard 100%x250 desktop + 970x250 desktop + 300х250 mobile</t>
  </si>
  <si>
    <t>900 000/375 000</t>
  </si>
  <si>
    <t xml:space="preserve">Пакет 100 000 показов </t>
  </si>
  <si>
    <t xml:space="preserve">Пакет 200 000 показов </t>
  </si>
  <si>
    <t xml:space="preserve">Пакет 300 000 показов </t>
  </si>
  <si>
    <t>Подложка</t>
  </si>
  <si>
    <t>7 000 000 / 2 400 000</t>
  </si>
  <si>
    <t>8 000 000 / 2 700 000</t>
  </si>
  <si>
    <t>Все страницы - ТГБ, редакционный анонс в разделе - 3 дня.</t>
  </si>
  <si>
    <t>Редакционный анонс в разделе</t>
  </si>
  <si>
    <t>до 1500 знаков, до 2 фотографий, 1 ссылка</t>
  </si>
  <si>
    <t>35 000р 
+ производство от 5 000р</t>
  </si>
  <si>
    <t>*Ссылка в статье активна полтора года</t>
  </si>
  <si>
    <r>
      <t>Заметка</t>
    </r>
    <r>
      <rPr>
        <b/>
        <sz val="7"/>
        <color rgb="FFFF0000"/>
        <rFont val="Arial Cyr"/>
        <charset val="204"/>
      </rPr>
      <t>*</t>
    </r>
  </si>
  <si>
    <r>
      <t>Статья на правах рекламы №3* + Яндекс.Дзен</t>
    </r>
    <r>
      <rPr>
        <b/>
        <sz val="7"/>
        <color rgb="FFFF0000"/>
        <rFont val="Arial Cyr"/>
        <charset val="204"/>
      </rPr>
      <t>*</t>
    </r>
  </si>
  <si>
    <t xml:space="preserve"> Техническая стоимость</t>
  </si>
  <si>
    <t>Cтоимость</t>
  </si>
  <si>
    <t>Ежемесячный охват - 7 900 000 UV (Google analytics, октябрь 22)</t>
  </si>
  <si>
    <t>Кол-во показов анонсов/ кол-во прочтений</t>
  </si>
  <si>
    <t>200000 / 800</t>
  </si>
  <si>
    <t>1000000 / 1 500</t>
  </si>
  <si>
    <t>1500000/ 2 500</t>
  </si>
  <si>
    <t>2000000 / 8 500</t>
  </si>
  <si>
    <t>2500000/ от 14 000</t>
  </si>
  <si>
    <t>https://vsbanners.shkulevholding.ru/</t>
  </si>
  <si>
    <t>Россия, 115162, Москва, ул. Дербеневская 15, стр. Б., e-mail: marina.panova@sholding.ru ; mn@sholding.ru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</si>
</sst>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&quot;р.&quot;"/>
    <numFmt numFmtId="165" formatCode="#,##0\ &quot;₽&quot;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7"/>
      <color indexed="8"/>
      <name val="Arial Cyr"/>
      <charset val="204"/>
    </font>
    <font>
      <u/>
      <sz val="10"/>
      <color indexed="12"/>
      <name val="Arial Cyr"/>
      <charset val="204"/>
    </font>
    <font>
      <sz val="10"/>
      <color indexed="12"/>
      <name val="Arial Cyr"/>
      <charset val="204"/>
    </font>
    <font>
      <sz val="14"/>
      <color indexed="8"/>
      <name val="Arial Cyr"/>
      <charset val="204"/>
    </font>
    <font>
      <b/>
      <sz val="7"/>
      <color indexed="8"/>
      <name val="Arial Cyr"/>
      <charset val="204"/>
    </font>
    <font>
      <b/>
      <sz val="7"/>
      <color rgb="FFFF0000"/>
      <name val="Arial Cyr"/>
      <charset val="204"/>
    </font>
    <font>
      <u/>
      <sz val="10"/>
      <color rgb="FFFF0000"/>
      <name val="Arial Cyr"/>
      <charset val="204"/>
    </font>
    <font>
      <sz val="7"/>
      <name val="Arial Cyr"/>
      <charset val="204"/>
    </font>
    <font>
      <sz val="9"/>
      <color theme="1"/>
      <name val="Calibri Light"/>
      <family val="1"/>
      <charset val="204"/>
      <scheme val="major"/>
    </font>
    <font>
      <b/>
      <sz val="7"/>
      <name val="Arial Cyr"/>
      <charset val="204"/>
    </font>
    <font>
      <sz val="7"/>
      <color theme="1"/>
      <name val="Arial Cyr"/>
      <charset val="204"/>
    </font>
    <font>
      <sz val="9"/>
      <color rgb="FFFF0000"/>
      <name val="Calibri"/>
      <family val="2"/>
      <charset val="204"/>
      <scheme val="minor"/>
    </font>
    <font>
      <sz val="8"/>
      <color indexed="8"/>
      <name val="Calibri Light"/>
      <family val="1"/>
      <charset val="204"/>
      <scheme val="major"/>
    </font>
    <font>
      <sz val="8"/>
      <color theme="1"/>
      <name val="Calibri Light"/>
      <family val="1"/>
      <charset val="204"/>
      <scheme val="major"/>
    </font>
    <font>
      <sz val="10"/>
      <name val="Arial Cyr"/>
      <charset val="204"/>
    </font>
    <font>
      <sz val="16"/>
      <color indexed="8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0"/>
      <color theme="1"/>
      <name val="Calibri Light"/>
      <family val="1"/>
      <charset val="204"/>
      <scheme val="major"/>
    </font>
    <font>
      <b/>
      <u/>
      <sz val="10"/>
      <color indexed="12"/>
      <name val="Arial Cyr"/>
      <charset val="204"/>
    </font>
    <font>
      <b/>
      <sz val="10"/>
      <color indexed="8"/>
      <name val="Calibri Light"/>
      <family val="1"/>
      <charset val="204"/>
      <scheme val="major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b/>
      <sz val="7"/>
      <color rgb="FFC00000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59999389629810485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18">
    <xf numFmtId="0" fontId="0" fillId="0" borderId="0" xfId="0"/>
    <xf numFmtId="0" fontId="2" fillId="2" borderId="0" xfId="0" applyFont="1" applyFill="1" applyBorder="1"/>
    <xf numFmtId="0" fontId="4" fillId="3" borderId="0" xfId="2" applyFont="1" applyFill="1" applyAlignment="1" applyProtection="1">
      <alignment horizontal="center" vertical="center"/>
    </xf>
    <xf numFmtId="0" fontId="2" fillId="3" borderId="0" xfId="0" applyFont="1" applyFill="1"/>
    <xf numFmtId="0" fontId="2" fillId="0" borderId="0" xfId="0" applyFont="1"/>
    <xf numFmtId="0" fontId="5" fillId="2" borderId="0" xfId="0" applyFont="1" applyFill="1" applyBorder="1"/>
    <xf numFmtId="0" fontId="2" fillId="0" borderId="0" xfId="0" applyFont="1" applyBorder="1"/>
    <xf numFmtId="0" fontId="6" fillId="2" borderId="0" xfId="0" applyFont="1" applyFill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/>
    </xf>
    <xf numFmtId="3" fontId="8" fillId="3" borderId="0" xfId="2" applyNumberFormat="1" applyFont="1" applyFill="1" applyBorder="1" applyAlignment="1" applyProtection="1">
      <alignment horizontal="center" vertical="center"/>
    </xf>
    <xf numFmtId="164" fontId="2" fillId="3" borderId="10" xfId="0" applyNumberFormat="1" applyFont="1" applyFill="1" applyBorder="1" applyAlignment="1">
      <alignment horizontal="center" vertical="center" wrapText="1"/>
    </xf>
    <xf numFmtId="9" fontId="2" fillId="2" borderId="0" xfId="1" applyFont="1" applyFill="1" applyBorder="1"/>
    <xf numFmtId="0" fontId="10" fillId="0" borderId="0" xfId="0" applyFont="1" applyAlignment="1">
      <alignment horizontal="center" wrapText="1"/>
    </xf>
    <xf numFmtId="0" fontId="9" fillId="3" borderId="10" xfId="0" applyFont="1" applyFill="1" applyBorder="1" applyAlignment="1">
      <alignment horizontal="center" vertical="center" wrapText="1"/>
    </xf>
    <xf numFmtId="165" fontId="2" fillId="2" borderId="0" xfId="0" applyNumberFormat="1" applyFont="1" applyFill="1" applyBorder="1"/>
    <xf numFmtId="0" fontId="6" fillId="3" borderId="0" xfId="0" applyFont="1" applyFill="1" applyBorder="1" applyAlignment="1">
      <alignment horizontal="left" vertical="center" wrapText="1"/>
    </xf>
    <xf numFmtId="164" fontId="2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left" vertical="center"/>
    </xf>
    <xf numFmtId="164" fontId="2" fillId="3" borderId="14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/>
    </xf>
    <xf numFmtId="164" fontId="12" fillId="3" borderId="0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2" fillId="2" borderId="0" xfId="0" applyFont="1" applyFill="1" applyBorder="1" applyAlignment="1">
      <alignment vertical="center" wrapText="1"/>
    </xf>
    <xf numFmtId="164" fontId="2" fillId="2" borderId="0" xfId="0" applyNumberFormat="1" applyFont="1" applyFill="1" applyBorder="1" applyAlignment="1">
      <alignment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164" fontId="12" fillId="2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Alignment="1"/>
    <xf numFmtId="0" fontId="9" fillId="3" borderId="0" xfId="0" applyFont="1" applyFill="1" applyBorder="1" applyAlignment="1">
      <alignment vertical="center" wrapText="1"/>
    </xf>
    <xf numFmtId="3" fontId="2" fillId="3" borderId="0" xfId="0" applyNumberFormat="1" applyFont="1" applyFill="1" applyBorder="1" applyAlignment="1">
      <alignment horizontal="center" vertical="center" wrapText="1"/>
    </xf>
    <xf numFmtId="164" fontId="9" fillId="3" borderId="0" xfId="0" applyNumberFormat="1" applyFont="1" applyFill="1" applyBorder="1" applyAlignment="1">
      <alignment horizontal="center" vertical="center" wrapText="1"/>
    </xf>
    <xf numFmtId="0" fontId="0" fillId="3" borderId="0" xfId="0" applyFill="1" applyBorder="1"/>
    <xf numFmtId="0" fontId="9" fillId="0" borderId="2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3" fontId="2" fillId="3" borderId="0" xfId="0" applyNumberFormat="1" applyFont="1" applyFill="1" applyBorder="1" applyAlignment="1">
      <alignment horizontal="center"/>
    </xf>
    <xf numFmtId="0" fontId="14" fillId="3" borderId="0" xfId="3" applyFont="1" applyFill="1"/>
    <xf numFmtId="0" fontId="14" fillId="0" borderId="0" xfId="3" applyFont="1"/>
    <xf numFmtId="0" fontId="2" fillId="2" borderId="0" xfId="0" applyFont="1" applyFill="1" applyBorder="1" applyAlignment="1">
      <alignment horizontal="center"/>
    </xf>
    <xf numFmtId="0" fontId="14" fillId="2" borderId="0" xfId="3" applyFont="1" applyFill="1" applyBorder="1"/>
    <xf numFmtId="0" fontId="2" fillId="3" borderId="0" xfId="0" applyFont="1" applyFill="1" applyBorder="1" applyAlignment="1">
      <alignment horizontal="center"/>
    </xf>
    <xf numFmtId="0" fontId="15" fillId="3" borderId="0" xfId="4" applyFont="1" applyFill="1"/>
    <xf numFmtId="0" fontId="14" fillId="3" borderId="0" xfId="3" applyFont="1" applyFill="1" applyAlignment="1">
      <alignment horizontal="center"/>
    </xf>
    <xf numFmtId="0" fontId="14" fillId="3" borderId="0" xfId="3" applyFont="1" applyFill="1" applyBorder="1" applyAlignment="1">
      <alignment horizontal="left"/>
    </xf>
    <xf numFmtId="49" fontId="14" fillId="3" borderId="0" xfId="3" applyNumberFormat="1" applyFont="1" applyFill="1" applyBorder="1" applyAlignment="1">
      <alignment horizontal="center"/>
    </xf>
    <xf numFmtId="0" fontId="14" fillId="3" borderId="0" xfId="3" applyFont="1" applyFill="1" applyBorder="1"/>
    <xf numFmtId="0" fontId="14" fillId="2" borderId="0" xfId="3" applyFont="1" applyFill="1" applyBorder="1" applyAlignment="1">
      <alignment horizontal="center"/>
    </xf>
    <xf numFmtId="0" fontId="15" fillId="3" borderId="0" xfId="4" applyFont="1" applyFill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3" fillId="2" borderId="0" xfId="2" applyFill="1" applyBorder="1" applyAlignment="1" applyProtection="1"/>
    <xf numFmtId="0" fontId="16" fillId="0" borderId="0" xfId="2" applyFont="1" applyAlignment="1" applyProtection="1"/>
    <xf numFmtId="3" fontId="12" fillId="3" borderId="0" xfId="0" applyNumberFormat="1" applyFont="1" applyFill="1" applyBorder="1" applyAlignment="1">
      <alignment horizontal="center" vertical="center" wrapText="1"/>
    </xf>
    <xf numFmtId="3" fontId="12" fillId="3" borderId="10" xfId="0" applyNumberFormat="1" applyFont="1" applyFill="1" applyBorder="1" applyAlignment="1">
      <alignment horizontal="center" vertical="center" wrapText="1"/>
    </xf>
    <xf numFmtId="3" fontId="2" fillId="3" borderId="10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3" fontId="12" fillId="3" borderId="14" xfId="0" applyNumberFormat="1" applyFont="1" applyFill="1" applyBorder="1" applyAlignment="1">
      <alignment horizontal="center" vertical="center" wrapText="1"/>
    </xf>
    <xf numFmtId="3" fontId="2" fillId="3" borderId="14" xfId="0" applyNumberFormat="1" applyFont="1" applyFill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/>
    <xf numFmtId="0" fontId="19" fillId="2" borderId="0" xfId="0" applyFont="1" applyFill="1" applyBorder="1" applyAlignment="1">
      <alignment vertical="center"/>
    </xf>
    <xf numFmtId="0" fontId="20" fillId="4" borderId="0" xfId="4" applyFont="1" applyFill="1"/>
    <xf numFmtId="0" fontId="22" fillId="4" borderId="0" xfId="3" applyFont="1" applyFill="1"/>
    <xf numFmtId="0" fontId="22" fillId="4" borderId="0" xfId="3" applyFont="1" applyFill="1" applyAlignment="1">
      <alignment horizontal="left"/>
    </xf>
    <xf numFmtId="0" fontId="22" fillId="4" borderId="0" xfId="3" applyFont="1" applyFill="1" applyBorder="1"/>
    <xf numFmtId="0" fontId="2" fillId="3" borderId="10" xfId="0" applyFont="1" applyFill="1" applyBorder="1" applyAlignment="1">
      <alignment horizontal="center" vertical="center"/>
    </xf>
    <xf numFmtId="3" fontId="7" fillId="3" borderId="12" xfId="0" applyNumberFormat="1" applyFont="1" applyFill="1" applyBorder="1" applyAlignment="1">
      <alignment horizontal="center" vertical="center"/>
    </xf>
    <xf numFmtId="164" fontId="2" fillId="3" borderId="19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3" fontId="2" fillId="0" borderId="35" xfId="0" applyNumberFormat="1" applyFont="1" applyFill="1" applyBorder="1" applyAlignment="1">
      <alignment horizontal="center" vertical="center" wrapText="1"/>
    </xf>
    <xf numFmtId="164" fontId="2" fillId="3" borderId="36" xfId="0" applyNumberFormat="1" applyFont="1" applyFill="1" applyBorder="1" applyAlignment="1">
      <alignment horizontal="center" vertical="center" wrapText="1"/>
    </xf>
    <xf numFmtId="164" fontId="2" fillId="3" borderId="37" xfId="0" applyNumberFormat="1" applyFont="1" applyFill="1" applyBorder="1" applyAlignment="1">
      <alignment horizontal="center" vertical="center" wrapText="1"/>
    </xf>
    <xf numFmtId="164" fontId="2" fillId="3" borderId="35" xfId="0" applyNumberFormat="1" applyFont="1" applyFill="1" applyBorder="1" applyAlignment="1">
      <alignment horizontal="center" vertical="center" wrapText="1"/>
    </xf>
    <xf numFmtId="49" fontId="19" fillId="3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2" fillId="3" borderId="0" xfId="0" applyFont="1" applyFill="1" applyBorder="1"/>
    <xf numFmtId="0" fontId="2" fillId="0" borderId="0" xfId="0" applyFont="1" applyFill="1" applyBorder="1"/>
    <xf numFmtId="0" fontId="6" fillId="3" borderId="11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/>
    </xf>
    <xf numFmtId="0" fontId="6" fillId="5" borderId="21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0" fontId="6" fillId="5" borderId="38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3" borderId="0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 wrapText="1"/>
    </xf>
    <xf numFmtId="164" fontId="2" fillId="2" borderId="10" xfId="0" applyNumberFormat="1" applyFont="1" applyFill="1" applyBorder="1" applyAlignment="1">
      <alignment vertical="center" wrapText="1"/>
    </xf>
    <xf numFmtId="0" fontId="6" fillId="0" borderId="26" xfId="0" applyFont="1" applyBorder="1" applyAlignment="1">
      <alignment vertical="center" wrapText="1"/>
    </xf>
    <xf numFmtId="0" fontId="2" fillId="2" borderId="35" xfId="0" applyFont="1" applyFill="1" applyBorder="1" applyAlignment="1">
      <alignment vertical="center" wrapText="1"/>
    </xf>
    <xf numFmtId="164" fontId="2" fillId="2" borderId="35" xfId="0" applyNumberFormat="1" applyFont="1" applyFill="1" applyBorder="1" applyAlignment="1">
      <alignment vertical="center" wrapText="1"/>
    </xf>
    <xf numFmtId="3" fontId="2" fillId="2" borderId="40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3" fontId="2" fillId="0" borderId="33" xfId="0" applyNumberFormat="1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24" fillId="2" borderId="29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/>
    </xf>
    <xf numFmtId="0" fontId="24" fillId="0" borderId="31" xfId="0" applyFont="1" applyFill="1" applyBorder="1" applyAlignment="1">
      <alignment horizontal="center" vertical="center"/>
    </xf>
    <xf numFmtId="0" fontId="24" fillId="0" borderId="32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49" fontId="24" fillId="0" borderId="6" xfId="0" applyNumberFormat="1" applyFont="1" applyFill="1" applyBorder="1" applyAlignment="1">
      <alignment horizontal="center" vertical="center"/>
    </xf>
    <xf numFmtId="0" fontId="24" fillId="0" borderId="5" xfId="0" applyNumberFormat="1" applyFont="1" applyFill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4" fillId="0" borderId="8" xfId="0" applyNumberFormat="1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49" fontId="24" fillId="3" borderId="9" xfId="0" applyNumberFormat="1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left" vertical="center"/>
    </xf>
    <xf numFmtId="0" fontId="2" fillId="3" borderId="17" xfId="0" applyFont="1" applyFill="1" applyBorder="1" applyAlignment="1">
      <alignment horizontal="center" vertical="center"/>
    </xf>
    <xf numFmtId="164" fontId="2" fillId="3" borderId="17" xfId="0" applyNumberFormat="1" applyFont="1" applyFill="1" applyBorder="1" applyAlignment="1">
      <alignment horizontal="center" vertical="center" wrapText="1"/>
    </xf>
    <xf numFmtId="3" fontId="7" fillId="3" borderId="18" xfId="0" applyNumberFormat="1" applyFont="1" applyFill="1" applyBorder="1" applyAlignment="1">
      <alignment horizontal="center" vertical="center"/>
    </xf>
    <xf numFmtId="0" fontId="6" fillId="5" borderId="44" xfId="0" applyFont="1" applyFill="1" applyBorder="1" applyAlignment="1">
      <alignment horizontal="center" vertical="center"/>
    </xf>
    <xf numFmtId="0" fontId="6" fillId="5" borderId="45" xfId="0" applyFont="1" applyFill="1" applyBorder="1" applyAlignment="1">
      <alignment horizontal="center" vertical="center"/>
    </xf>
    <xf numFmtId="0" fontId="6" fillId="5" borderId="46" xfId="0" applyFont="1" applyFill="1" applyBorder="1" applyAlignment="1">
      <alignment horizontal="center" vertical="center" wrapText="1"/>
    </xf>
    <xf numFmtId="3" fontId="9" fillId="3" borderId="17" xfId="0" applyNumberFormat="1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6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left" vertical="center"/>
    </xf>
    <xf numFmtId="164" fontId="2" fillId="3" borderId="24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vertical="center" wrapText="1"/>
    </xf>
    <xf numFmtId="0" fontId="6" fillId="5" borderId="48" xfId="0" applyFont="1" applyFill="1" applyBorder="1" applyAlignment="1">
      <alignment horizontal="center" vertical="center"/>
    </xf>
    <xf numFmtId="0" fontId="6" fillId="5" borderId="49" xfId="0" applyFont="1" applyFill="1" applyBorder="1" applyAlignment="1">
      <alignment horizontal="center" vertical="center"/>
    </xf>
    <xf numFmtId="0" fontId="6" fillId="5" borderId="49" xfId="0" applyFont="1" applyFill="1" applyBorder="1" applyAlignment="1">
      <alignment horizontal="center" vertical="center" wrapText="1"/>
    </xf>
    <xf numFmtId="0" fontId="6" fillId="5" borderId="50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vertical="center" wrapText="1"/>
    </xf>
    <xf numFmtId="3" fontId="2" fillId="2" borderId="18" xfId="0" applyNumberFormat="1" applyFont="1" applyFill="1" applyBorder="1" applyAlignment="1">
      <alignment horizontal="center" vertical="center" wrapText="1"/>
    </xf>
    <xf numFmtId="3" fontId="2" fillId="2" borderId="12" xfId="0" applyNumberFormat="1" applyFont="1" applyFill="1" applyBorder="1" applyAlignment="1">
      <alignment horizontal="center" vertical="center" wrapText="1"/>
    </xf>
    <xf numFmtId="3" fontId="12" fillId="3" borderId="17" xfId="0" applyNumberFormat="1" applyFont="1" applyFill="1" applyBorder="1" applyAlignment="1">
      <alignment horizontal="center" vertical="center" wrapText="1"/>
    </xf>
    <xf numFmtId="3" fontId="2" fillId="3" borderId="17" xfId="0" applyNumberFormat="1" applyFont="1" applyFill="1" applyBorder="1" applyAlignment="1">
      <alignment horizontal="center" vertical="center" wrapText="1"/>
    </xf>
    <xf numFmtId="164" fontId="2" fillId="3" borderId="51" xfId="0" applyNumberFormat="1" applyFont="1" applyFill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 vertical="center" wrapText="1"/>
    </xf>
    <xf numFmtId="3" fontId="2" fillId="0" borderId="51" xfId="0" applyNumberFormat="1" applyFont="1" applyFill="1" applyBorder="1" applyAlignment="1">
      <alignment horizontal="center" vertical="center" wrapText="1"/>
    </xf>
    <xf numFmtId="164" fontId="2" fillId="3" borderId="52" xfId="0" applyNumberFormat="1" applyFont="1" applyFill="1" applyBorder="1" applyAlignment="1">
      <alignment horizontal="center" vertical="center" wrapText="1"/>
    </xf>
    <xf numFmtId="0" fontId="6" fillId="5" borderId="53" xfId="0" applyFont="1" applyFill="1" applyBorder="1" applyAlignment="1">
      <alignment horizontal="center" vertical="center"/>
    </xf>
    <xf numFmtId="0" fontId="6" fillId="5" borderId="43" xfId="0" applyFont="1" applyFill="1" applyBorder="1" applyAlignment="1">
      <alignment horizontal="center" vertical="center" wrapText="1"/>
    </xf>
    <xf numFmtId="0" fontId="6" fillId="0" borderId="54" xfId="0" applyFont="1" applyBorder="1" applyAlignment="1">
      <alignment vertical="center" wrapText="1"/>
    </xf>
    <xf numFmtId="3" fontId="2" fillId="2" borderId="55" xfId="0" applyNumberFormat="1" applyFont="1" applyFill="1" applyBorder="1" applyAlignment="1">
      <alignment horizontal="center" vertical="center" wrapText="1"/>
    </xf>
    <xf numFmtId="164" fontId="2" fillId="2" borderId="47" xfId="0" applyNumberFormat="1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 wrapText="1"/>
    </xf>
    <xf numFmtId="0" fontId="6" fillId="6" borderId="1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3" borderId="24" xfId="0" applyFont="1" applyFill="1" applyBorder="1" applyAlignment="1">
      <alignment horizontal="center" vertical="center"/>
    </xf>
    <xf numFmtId="3" fontId="7" fillId="3" borderId="39" xfId="0" applyNumberFormat="1" applyFont="1" applyFill="1" applyBorder="1" applyAlignment="1">
      <alignment horizontal="center" vertical="center"/>
    </xf>
    <xf numFmtId="3" fontId="7" fillId="3" borderId="47" xfId="0" applyNumberFormat="1" applyFont="1" applyFill="1" applyBorder="1" applyAlignment="1">
      <alignment horizontal="center" vertical="center"/>
    </xf>
    <xf numFmtId="3" fontId="7" fillId="2" borderId="17" xfId="0" applyNumberFormat="1" applyFont="1" applyFill="1" applyBorder="1" applyAlignment="1">
      <alignment horizontal="center" vertical="center" wrapText="1"/>
    </xf>
    <xf numFmtId="3" fontId="7" fillId="2" borderId="10" xfId="0" applyNumberFormat="1" applyFont="1" applyFill="1" applyBorder="1" applyAlignment="1">
      <alignment horizontal="center" vertical="center" wrapText="1"/>
    </xf>
    <xf numFmtId="3" fontId="7" fillId="2" borderId="14" xfId="0" applyNumberFormat="1" applyFont="1" applyFill="1" applyBorder="1" applyAlignment="1">
      <alignment horizontal="center" vertical="center" wrapText="1"/>
    </xf>
    <xf numFmtId="9" fontId="19" fillId="2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/>
    <xf numFmtId="3" fontId="7" fillId="3" borderId="19" xfId="0" applyNumberFormat="1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center" vertical="center" wrapText="1"/>
    </xf>
    <xf numFmtId="164" fontId="2" fillId="0" borderId="39" xfId="0" applyNumberFormat="1" applyFont="1" applyFill="1" applyBorder="1" applyAlignment="1">
      <alignment horizontal="center" vertical="center" wrapText="1"/>
    </xf>
    <xf numFmtId="0" fontId="6" fillId="5" borderId="63" xfId="0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0" fontId="2" fillId="7" borderId="61" xfId="0" applyFont="1" applyFill="1" applyBorder="1"/>
    <xf numFmtId="0" fontId="2" fillId="7" borderId="65" xfId="0" applyFont="1" applyFill="1" applyBorder="1"/>
    <xf numFmtId="0" fontId="2" fillId="7" borderId="62" xfId="0" applyFont="1" applyFill="1" applyBorder="1"/>
    <xf numFmtId="0" fontId="2" fillId="7" borderId="66" xfId="0" applyFont="1" applyFill="1" applyBorder="1"/>
    <xf numFmtId="0" fontId="2" fillId="7" borderId="67" xfId="0" applyFont="1" applyFill="1" applyBorder="1"/>
    <xf numFmtId="0" fontId="2" fillId="7" borderId="68" xfId="0" applyFont="1" applyFill="1" applyBorder="1"/>
    <xf numFmtId="0" fontId="6" fillId="0" borderId="64" xfId="0" applyFont="1" applyBorder="1" applyAlignment="1">
      <alignment vertical="center" wrapText="1"/>
    </xf>
    <xf numFmtId="0" fontId="6" fillId="3" borderId="69" xfId="0" applyFont="1" applyFill="1" applyBorder="1" applyAlignment="1">
      <alignment horizontal="center" vertical="center" wrapText="1"/>
    </xf>
    <xf numFmtId="0" fontId="9" fillId="3" borderId="70" xfId="0" applyFont="1" applyFill="1" applyBorder="1" applyAlignment="1">
      <alignment horizontal="center" vertical="center" wrapText="1"/>
    </xf>
    <xf numFmtId="164" fontId="2" fillId="3" borderId="70" xfId="0" applyNumberFormat="1" applyFont="1" applyFill="1" applyBorder="1" applyAlignment="1">
      <alignment horizontal="center" vertical="center" wrapText="1"/>
    </xf>
    <xf numFmtId="3" fontId="7" fillId="3" borderId="71" xfId="0" applyNumberFormat="1" applyFont="1" applyFill="1" applyBorder="1" applyAlignment="1">
      <alignment horizontal="center" vertical="center"/>
    </xf>
    <xf numFmtId="3" fontId="7" fillId="3" borderId="14" xfId="0" applyNumberFormat="1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vertical="center"/>
    </xf>
    <xf numFmtId="0" fontId="6" fillId="6" borderId="59" xfId="0" applyFont="1" applyFill="1" applyBorder="1" applyAlignment="1">
      <alignment horizontal="center" vertical="center" wrapText="1"/>
    </xf>
    <xf numFmtId="0" fontId="6" fillId="6" borderId="6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left" vertical="center"/>
    </xf>
    <xf numFmtId="164" fontId="18" fillId="4" borderId="56" xfId="0" applyNumberFormat="1" applyFont="1" applyFill="1" applyBorder="1" applyAlignment="1">
      <alignment horizontal="center" vertical="center"/>
    </xf>
    <xf numFmtId="164" fontId="18" fillId="4" borderId="57" xfId="0" applyNumberFormat="1" applyFont="1" applyFill="1" applyBorder="1" applyAlignment="1">
      <alignment horizontal="center" vertical="center"/>
    </xf>
    <xf numFmtId="164" fontId="18" fillId="4" borderId="58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4" borderId="3" xfId="0" applyFont="1" applyFill="1" applyBorder="1" applyAlignment="1">
      <alignment horizontal="center" vertical="center"/>
    </xf>
    <xf numFmtId="3" fontId="12" fillId="0" borderId="41" xfId="0" applyNumberFormat="1" applyFont="1" applyFill="1" applyBorder="1" applyAlignment="1">
      <alignment horizontal="center" vertical="center" wrapText="1"/>
    </xf>
    <xf numFmtId="3" fontId="12" fillId="0" borderId="42" xfId="0" applyNumberFormat="1" applyFont="1" applyFill="1" applyBorder="1" applyAlignment="1">
      <alignment horizontal="center" vertical="center" wrapText="1"/>
    </xf>
    <xf numFmtId="3" fontId="9" fillId="0" borderId="41" xfId="0" applyNumberFormat="1" applyFont="1" applyFill="1" applyBorder="1" applyAlignment="1">
      <alignment horizontal="center" vertical="center" wrapText="1"/>
    </xf>
    <xf numFmtId="3" fontId="9" fillId="0" borderId="42" xfId="0" applyNumberFormat="1" applyFont="1" applyFill="1" applyBorder="1" applyAlignment="1">
      <alignment horizontal="center" vertical="center" wrapText="1"/>
    </xf>
    <xf numFmtId="164" fontId="2" fillId="3" borderId="0" xfId="0" applyNumberFormat="1" applyFont="1" applyFill="1" applyBorder="1" applyAlignment="1">
      <alignment horizontal="center" vertical="center" wrapText="1"/>
    </xf>
    <xf numFmtId="0" fontId="18" fillId="4" borderId="56" xfId="0" applyFont="1" applyFill="1" applyBorder="1" applyAlignment="1">
      <alignment horizontal="center" vertical="center"/>
    </xf>
    <xf numFmtId="0" fontId="18" fillId="4" borderId="57" xfId="0" applyFont="1" applyFill="1" applyBorder="1" applyAlignment="1">
      <alignment horizontal="center" vertical="center"/>
    </xf>
    <xf numFmtId="0" fontId="18" fillId="4" borderId="58" xfId="0" applyFont="1" applyFill="1" applyBorder="1" applyAlignment="1">
      <alignment horizontal="center" vertical="center"/>
    </xf>
    <xf numFmtId="3" fontId="12" fillId="0" borderId="21" xfId="0" applyNumberFormat="1" applyFont="1" applyFill="1" applyBorder="1" applyAlignment="1">
      <alignment horizontal="center" vertical="center" wrapText="1"/>
    </xf>
    <xf numFmtId="3" fontId="12" fillId="0" borderId="24" xfId="0" applyNumberFormat="1" applyFont="1" applyFill="1" applyBorder="1" applyAlignment="1">
      <alignment horizontal="center" vertical="center" wrapText="1"/>
    </xf>
    <xf numFmtId="164" fontId="2" fillId="3" borderId="38" xfId="0" applyNumberFormat="1" applyFont="1" applyFill="1" applyBorder="1" applyAlignment="1">
      <alignment horizontal="center" vertical="center" wrapText="1"/>
    </xf>
    <xf numFmtId="164" fontId="2" fillId="3" borderId="39" xfId="0" applyNumberFormat="1" applyFont="1" applyFill="1" applyBorder="1" applyAlignment="1">
      <alignment horizontal="center" vertical="center" wrapText="1"/>
    </xf>
    <xf numFmtId="0" fontId="23" fillId="4" borderId="1" xfId="0" applyFont="1" applyFill="1" applyBorder="1" applyAlignment="1">
      <alignment horizontal="center" vertical="center"/>
    </xf>
    <xf numFmtId="0" fontId="23" fillId="4" borderId="2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49" fontId="21" fillId="4" borderId="0" xfId="2" applyNumberFormat="1" applyFont="1" applyFill="1" applyBorder="1" applyAlignment="1" applyProtection="1">
      <alignment horizontal="center"/>
    </xf>
    <xf numFmtId="3" fontId="12" fillId="0" borderId="27" xfId="0" applyNumberFormat="1" applyFont="1" applyFill="1" applyBorder="1" applyAlignment="1">
      <alignment horizontal="center" vertical="center" wrapText="1"/>
    </xf>
    <xf numFmtId="3" fontId="9" fillId="0" borderId="34" xfId="0" applyNumberFormat="1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 horizontal="center" vertical="center" wrapText="1"/>
    </xf>
    <xf numFmtId="164" fontId="2" fillId="3" borderId="28" xfId="0" applyNumberFormat="1" applyFont="1" applyFill="1" applyBorder="1" applyAlignment="1">
      <alignment horizontal="center" vertical="center" wrapText="1"/>
    </xf>
    <xf numFmtId="49" fontId="3" fillId="4" borderId="0" xfId="2" applyNumberFormat="1" applyFill="1" applyBorder="1" applyAlignment="1" applyProtection="1">
      <alignment horizontal="center"/>
    </xf>
  </cellXfs>
  <cellStyles count="5">
    <cellStyle name="Гиперссылка" xfId="2" builtinId="8"/>
    <cellStyle name="Обычный" xfId="0" builtinId="0"/>
    <cellStyle name="Обычный 2 2 4" xfId="3"/>
    <cellStyle name="Обычный 2 5" xfId="4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www.vokrugsveta.r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1657350</xdr:colOff>
      <xdr:row>4</xdr:row>
      <xdr:rowOff>120650</xdr:rowOff>
    </xdr:to>
    <xdr:pic>
      <xdr:nvPicPr>
        <xdr:cNvPr id="2" name="Picture 10" descr="http://www.festivalnauki.ru/sites/default/files/logo/logo_vs.jp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700" y="139700"/>
          <a:ext cx="1657350" cy="488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vsbanners.shkulevholding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7"/>
  <sheetViews>
    <sheetView tabSelected="1" topLeftCell="A70" zoomScale="70" zoomScaleNormal="70" workbookViewId="0">
      <selection activeCell="I46" sqref="I46"/>
    </sheetView>
  </sheetViews>
  <sheetFormatPr defaultColWidth="19.453125" defaultRowHeight="11" customHeight="1" x14ac:dyDescent="0.2"/>
  <cols>
    <col min="1" max="1" width="2" style="4" customWidth="1"/>
    <col min="2" max="2" width="33.1796875" style="4" customWidth="1"/>
    <col min="3" max="4" width="20" style="4" customWidth="1"/>
    <col min="5" max="6" width="19.1796875" style="4" customWidth="1"/>
    <col min="7" max="7" width="16.90625" style="4" customWidth="1"/>
    <col min="8" max="8" width="19" style="4" customWidth="1"/>
    <col min="9" max="9" width="19.90625" style="4" customWidth="1"/>
    <col min="10" max="10" width="11.1796875" style="4" customWidth="1"/>
    <col min="11" max="11" width="13.90625" style="4" customWidth="1"/>
    <col min="12" max="12" width="8.81640625" style="3" customWidth="1"/>
    <col min="13" max="13" width="6.81640625" style="3" customWidth="1"/>
    <col min="14" max="14" width="7" style="3" customWidth="1"/>
    <col min="15" max="15" width="8.81640625" style="3" customWidth="1"/>
    <col min="16" max="16" width="5.81640625" style="3" customWidth="1"/>
    <col min="17" max="17" width="8.90625" style="3" customWidth="1"/>
    <col min="18" max="18" width="9" style="3" customWidth="1"/>
    <col min="19" max="19" width="6.453125" style="3" customWidth="1"/>
    <col min="20" max="21" width="7.81640625" style="4" customWidth="1"/>
    <col min="22" max="22" width="7.1796875" style="4" customWidth="1"/>
    <col min="23" max="23" width="8.6328125" style="4" customWidth="1"/>
    <col min="24" max="24" width="9.1796875" style="4" customWidth="1"/>
    <col min="25" max="16384" width="19.453125" style="4"/>
  </cols>
  <sheetData>
    <row r="1" spans="1:19" ht="11" customHeight="1" x14ac:dyDescent="0.2">
      <c r="A1" s="1"/>
      <c r="B1" s="1"/>
      <c r="C1" s="1"/>
      <c r="D1" s="1"/>
      <c r="E1" s="2"/>
      <c r="F1" s="2"/>
      <c r="G1" s="1"/>
      <c r="H1" s="1"/>
      <c r="I1" s="1"/>
      <c r="J1" s="1"/>
      <c r="K1" s="1"/>
      <c r="L1" s="1"/>
      <c r="M1" s="1"/>
      <c r="N1" s="1"/>
    </row>
    <row r="2" spans="1:19" ht="11" customHeight="1" x14ac:dyDescent="0.2">
      <c r="A2" s="1"/>
      <c r="B2" s="1"/>
      <c r="C2" s="1"/>
      <c r="D2" s="1"/>
      <c r="G2" s="1"/>
      <c r="H2" s="1"/>
      <c r="I2" s="1"/>
      <c r="J2" s="1"/>
      <c r="K2" s="1"/>
      <c r="L2" s="1"/>
      <c r="M2" s="1"/>
      <c r="N2" s="1"/>
    </row>
    <row r="3" spans="1:19" ht="9" x14ac:dyDescent="0.2">
      <c r="A3" s="1"/>
      <c r="B3" s="1"/>
      <c r="C3" s="1"/>
      <c r="D3" s="1"/>
      <c r="G3" s="1"/>
      <c r="H3" s="1"/>
      <c r="I3" s="1"/>
      <c r="J3" s="1"/>
      <c r="K3" s="1"/>
      <c r="L3" s="1"/>
      <c r="M3" s="1"/>
      <c r="N3" s="1"/>
    </row>
    <row r="4" spans="1:19" ht="9" x14ac:dyDescent="0.2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9" ht="26.5" customHeight="1" x14ac:dyDescent="0.4">
      <c r="A5" s="1"/>
      <c r="B5" s="4" t="s">
        <v>0</v>
      </c>
      <c r="C5" s="63" t="s">
        <v>154</v>
      </c>
      <c r="D5" s="5"/>
      <c r="G5" s="1"/>
      <c r="H5" s="1"/>
      <c r="I5" s="1"/>
      <c r="J5" s="1"/>
      <c r="K5" s="1"/>
      <c r="L5" s="1"/>
      <c r="M5" s="1"/>
      <c r="N5" s="1"/>
    </row>
    <row r="6" spans="1:19" ht="9.65" customHeight="1" x14ac:dyDescent="0.2">
      <c r="A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9" ht="23" customHeight="1" x14ac:dyDescent="0.25">
      <c r="A7" s="1"/>
      <c r="B7" s="53" t="s">
        <v>89</v>
      </c>
      <c r="C7" s="52" t="s">
        <v>161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9" ht="9.65" customHeight="1" x14ac:dyDescent="0.2">
      <c r="A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9" ht="9.65" customHeight="1" thickBot="1" x14ac:dyDescent="0.25">
      <c r="A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9" ht="21.5" customHeight="1" thickBot="1" x14ac:dyDescent="0.25">
      <c r="A10" s="1"/>
      <c r="B10" s="194" t="s">
        <v>1</v>
      </c>
      <c r="C10" s="195"/>
      <c r="D10" s="195"/>
      <c r="E10" s="195"/>
      <c r="F10" s="196"/>
      <c r="G10" s="185" t="s">
        <v>129</v>
      </c>
      <c r="H10" s="186"/>
      <c r="I10" s="185" t="s">
        <v>130</v>
      </c>
      <c r="J10" s="186"/>
      <c r="K10" s="185" t="s">
        <v>136</v>
      </c>
      <c r="L10" s="186"/>
      <c r="M10" s="1"/>
      <c r="Q10" s="4"/>
      <c r="R10" s="4"/>
      <c r="S10" s="4"/>
    </row>
    <row r="11" spans="1:19" ht="16" customHeight="1" thickBot="1" x14ac:dyDescent="0.25">
      <c r="A11" s="1"/>
      <c r="B11" s="122" t="s">
        <v>2</v>
      </c>
      <c r="C11" s="123" t="s">
        <v>3</v>
      </c>
      <c r="D11" s="123" t="s">
        <v>5</v>
      </c>
      <c r="E11" s="123" t="s">
        <v>4</v>
      </c>
      <c r="F11" s="124" t="s">
        <v>122</v>
      </c>
      <c r="G11" s="152" t="s">
        <v>97</v>
      </c>
      <c r="H11" s="153" t="s">
        <v>98</v>
      </c>
      <c r="I11" s="152" t="s">
        <v>97</v>
      </c>
      <c r="J11" s="153" t="s">
        <v>98</v>
      </c>
      <c r="K11" s="152" t="s">
        <v>97</v>
      </c>
      <c r="L11" s="153" t="s">
        <v>98</v>
      </c>
      <c r="M11" s="1"/>
      <c r="N11" s="4"/>
      <c r="O11" s="4"/>
      <c r="P11" s="4"/>
      <c r="Q11" s="4"/>
      <c r="R11" s="4"/>
      <c r="S11" s="4"/>
    </row>
    <row r="12" spans="1:19" ht="21.5" customHeight="1" x14ac:dyDescent="0.2">
      <c r="A12" s="1"/>
      <c r="B12" s="117" t="s">
        <v>120</v>
      </c>
      <c r="C12" s="118" t="s">
        <v>121</v>
      </c>
      <c r="D12" s="119" t="s">
        <v>7</v>
      </c>
      <c r="E12" s="141">
        <v>1250</v>
      </c>
      <c r="F12" s="121" t="s">
        <v>101</v>
      </c>
      <c r="G12" s="170">
        <f>H12*250000/1000</f>
        <v>287500</v>
      </c>
      <c r="H12" s="141">
        <v>1150</v>
      </c>
      <c r="I12" s="141">
        <f>J12*500000/1000</f>
        <v>500000</v>
      </c>
      <c r="J12" s="141">
        <v>1000</v>
      </c>
      <c r="K12" s="141">
        <f>L12*750000/1000</f>
        <v>637500</v>
      </c>
      <c r="L12" s="171">
        <v>850</v>
      </c>
      <c r="M12" s="1"/>
      <c r="N12" s="4"/>
      <c r="O12" s="4"/>
      <c r="P12" s="4"/>
      <c r="Q12" s="4"/>
      <c r="R12" s="4"/>
      <c r="S12" s="4"/>
    </row>
    <row r="13" spans="1:19" ht="21.5" customHeight="1" x14ac:dyDescent="0.2">
      <c r="A13" s="1"/>
      <c r="B13" s="117" t="s">
        <v>137</v>
      </c>
      <c r="C13" s="118" t="s">
        <v>6</v>
      </c>
      <c r="D13" s="119" t="s">
        <v>7</v>
      </c>
      <c r="E13" s="141">
        <v>1000</v>
      </c>
      <c r="F13" s="121" t="s">
        <v>119</v>
      </c>
      <c r="G13" s="170">
        <f>H13*250000/1000</f>
        <v>225000</v>
      </c>
      <c r="H13" s="141">
        <v>900</v>
      </c>
      <c r="I13" s="141">
        <f t="shared" ref="I13:I15" si="0">J13*500000/1000</f>
        <v>400000</v>
      </c>
      <c r="J13" s="141">
        <v>800</v>
      </c>
      <c r="K13" s="141">
        <f t="shared" ref="K13:K15" si="1">L13*750000/1000</f>
        <v>525000</v>
      </c>
      <c r="L13" s="171">
        <v>700</v>
      </c>
      <c r="M13" s="1"/>
      <c r="N13" s="4"/>
      <c r="O13" s="4"/>
      <c r="P13" s="4"/>
      <c r="Q13" s="4"/>
      <c r="R13" s="4"/>
      <c r="S13" s="4"/>
    </row>
    <row r="14" spans="1:19" ht="21.5" customHeight="1" x14ac:dyDescent="0.2">
      <c r="A14" s="1"/>
      <c r="B14" s="117" t="s">
        <v>117</v>
      </c>
      <c r="C14" s="118" t="s">
        <v>6</v>
      </c>
      <c r="D14" s="119" t="s">
        <v>7</v>
      </c>
      <c r="E14" s="141">
        <v>850</v>
      </c>
      <c r="F14" s="121" t="s">
        <v>144</v>
      </c>
      <c r="G14" s="170">
        <f t="shared" ref="G14:G15" si="2">H14*250000/1000</f>
        <v>187500</v>
      </c>
      <c r="H14" s="141">
        <v>750</v>
      </c>
      <c r="I14" s="141">
        <f t="shared" si="0"/>
        <v>325000</v>
      </c>
      <c r="J14" s="141">
        <v>650</v>
      </c>
      <c r="K14" s="141">
        <f t="shared" si="1"/>
        <v>412500</v>
      </c>
      <c r="L14" s="171">
        <v>550</v>
      </c>
      <c r="M14" s="1"/>
      <c r="N14" s="4"/>
      <c r="O14" s="4"/>
      <c r="P14" s="4"/>
      <c r="Q14" s="4"/>
      <c r="R14" s="4"/>
      <c r="S14" s="4"/>
    </row>
    <row r="15" spans="1:19" ht="21.5" customHeight="1" x14ac:dyDescent="0.2">
      <c r="A15" s="1"/>
      <c r="B15" s="117" t="s">
        <v>118</v>
      </c>
      <c r="C15" s="118" t="s">
        <v>6</v>
      </c>
      <c r="D15" s="119" t="s">
        <v>7</v>
      </c>
      <c r="E15" s="141">
        <v>800</v>
      </c>
      <c r="F15" s="121" t="s">
        <v>119</v>
      </c>
      <c r="G15" s="170">
        <f t="shared" si="2"/>
        <v>175000</v>
      </c>
      <c r="H15" s="141">
        <v>700</v>
      </c>
      <c r="I15" s="141">
        <f t="shared" si="0"/>
        <v>300000</v>
      </c>
      <c r="J15" s="141">
        <v>600</v>
      </c>
      <c r="K15" s="141">
        <f t="shared" si="1"/>
        <v>375000</v>
      </c>
      <c r="L15" s="171">
        <v>500</v>
      </c>
      <c r="M15" s="1"/>
      <c r="N15" s="4"/>
      <c r="O15" s="4"/>
      <c r="P15" s="4"/>
      <c r="Q15" s="4"/>
      <c r="R15" s="4"/>
      <c r="S15" s="4"/>
    </row>
    <row r="16" spans="1:19" ht="21.5" customHeight="1" x14ac:dyDescent="0.2">
      <c r="A16" s="1"/>
      <c r="B16" s="162" t="s">
        <v>99</v>
      </c>
      <c r="C16" s="20" t="s">
        <v>8</v>
      </c>
      <c r="D16" s="69" t="s">
        <v>7</v>
      </c>
      <c r="E16" s="57">
        <v>650</v>
      </c>
      <c r="F16" s="70" t="s">
        <v>100</v>
      </c>
      <c r="G16" s="172"/>
      <c r="H16" s="173"/>
      <c r="I16" s="173"/>
      <c r="J16" s="173"/>
      <c r="K16" s="173"/>
      <c r="L16" s="174"/>
      <c r="M16" s="85"/>
      <c r="N16" s="4"/>
      <c r="O16" s="4"/>
      <c r="P16" s="4"/>
      <c r="Q16" s="4"/>
      <c r="R16" s="4"/>
      <c r="S16" s="4"/>
    </row>
    <row r="17" spans="1:20" ht="21.5" customHeight="1" x14ac:dyDescent="0.2">
      <c r="A17" s="1"/>
      <c r="B17" s="162" t="s">
        <v>99</v>
      </c>
      <c r="C17" s="20" t="s">
        <v>9</v>
      </c>
      <c r="D17" s="69" t="s">
        <v>7</v>
      </c>
      <c r="E17" s="57">
        <v>350</v>
      </c>
      <c r="F17" s="70" t="s">
        <v>101</v>
      </c>
      <c r="G17" s="170">
        <f>H17*250</f>
        <v>82500</v>
      </c>
      <c r="H17" s="141">
        <v>330</v>
      </c>
      <c r="I17" s="141">
        <f>J17*500000/1000</f>
        <v>157500</v>
      </c>
      <c r="J17" s="141">
        <v>315</v>
      </c>
      <c r="K17" s="141">
        <f>L17*750000/1000</f>
        <v>225000</v>
      </c>
      <c r="L17" s="171">
        <v>300</v>
      </c>
      <c r="M17" s="1"/>
      <c r="N17" s="4"/>
      <c r="O17" s="4"/>
      <c r="P17" s="4"/>
      <c r="Q17" s="4"/>
      <c r="R17" s="4"/>
      <c r="S17" s="4"/>
    </row>
    <row r="18" spans="1:20" ht="21.5" customHeight="1" x14ac:dyDescent="0.2">
      <c r="A18" s="1"/>
      <c r="B18" s="86" t="s">
        <v>108</v>
      </c>
      <c r="C18" s="154" t="s">
        <v>6</v>
      </c>
      <c r="D18" s="69" t="s">
        <v>7</v>
      </c>
      <c r="E18" s="10">
        <v>700</v>
      </c>
      <c r="F18" s="70" t="s">
        <v>104</v>
      </c>
      <c r="G18" s="170">
        <f t="shared" ref="G18:G20" si="3">H18*250</f>
        <v>166250</v>
      </c>
      <c r="H18" s="141">
        <v>665</v>
      </c>
      <c r="I18" s="141">
        <f t="shared" ref="I18:I20" si="4">J18*500000/1000</f>
        <v>317500</v>
      </c>
      <c r="J18" s="141">
        <v>635</v>
      </c>
      <c r="K18" s="141">
        <f t="shared" ref="K18:K20" si="5">L18*750000/1000</f>
        <v>450000</v>
      </c>
      <c r="L18" s="171">
        <v>600</v>
      </c>
      <c r="M18" s="1"/>
      <c r="N18" s="4"/>
      <c r="O18" s="4"/>
      <c r="P18" s="4"/>
      <c r="Q18" s="4"/>
      <c r="R18" s="4"/>
      <c r="S18" s="4"/>
    </row>
    <row r="19" spans="1:20" ht="21.5" customHeight="1" x14ac:dyDescent="0.2">
      <c r="A19" s="1"/>
      <c r="B19" s="86" t="s">
        <v>102</v>
      </c>
      <c r="C19" s="20" t="s">
        <v>6</v>
      </c>
      <c r="D19" s="69" t="s">
        <v>7</v>
      </c>
      <c r="E19" s="10">
        <v>315</v>
      </c>
      <c r="F19" s="70" t="s">
        <v>109</v>
      </c>
      <c r="G19" s="170">
        <f t="shared" si="3"/>
        <v>77500</v>
      </c>
      <c r="H19" s="141">
        <v>310</v>
      </c>
      <c r="I19" s="141">
        <f t="shared" si="4"/>
        <v>152500</v>
      </c>
      <c r="J19" s="141">
        <v>305</v>
      </c>
      <c r="K19" s="141">
        <f t="shared" si="5"/>
        <v>225000</v>
      </c>
      <c r="L19" s="171">
        <v>300</v>
      </c>
      <c r="M19" s="1"/>
      <c r="N19" s="4"/>
      <c r="O19" s="4"/>
      <c r="P19" s="4"/>
      <c r="Q19" s="4"/>
      <c r="R19" s="4"/>
      <c r="S19" s="4"/>
    </row>
    <row r="20" spans="1:20" ht="21.5" customHeight="1" x14ac:dyDescent="0.2">
      <c r="A20" s="1"/>
      <c r="B20" s="86" t="s">
        <v>103</v>
      </c>
      <c r="C20" s="20" t="s">
        <v>6</v>
      </c>
      <c r="D20" s="69" t="s">
        <v>7</v>
      </c>
      <c r="E20" s="10">
        <v>430</v>
      </c>
      <c r="F20" s="70" t="s">
        <v>91</v>
      </c>
      <c r="G20" s="170">
        <f t="shared" si="3"/>
        <v>100000</v>
      </c>
      <c r="H20" s="141">
        <v>400</v>
      </c>
      <c r="I20" s="141">
        <f t="shared" si="4"/>
        <v>180000</v>
      </c>
      <c r="J20" s="141">
        <v>360</v>
      </c>
      <c r="K20" s="141">
        <f t="shared" si="5"/>
        <v>240000</v>
      </c>
      <c r="L20" s="171">
        <v>320</v>
      </c>
      <c r="M20" s="1"/>
      <c r="N20" s="4"/>
      <c r="O20" s="4"/>
      <c r="P20" s="4"/>
      <c r="Q20" s="4"/>
      <c r="R20" s="4"/>
      <c r="S20" s="4"/>
    </row>
    <row r="21" spans="1:20" ht="21.5" customHeight="1" x14ac:dyDescent="0.2">
      <c r="A21" s="1"/>
      <c r="B21" s="86" t="s">
        <v>106</v>
      </c>
      <c r="C21" s="20" t="s">
        <v>6</v>
      </c>
      <c r="D21" s="69" t="s">
        <v>7</v>
      </c>
      <c r="E21" s="10">
        <v>650</v>
      </c>
      <c r="F21" s="70" t="s">
        <v>110</v>
      </c>
      <c r="G21" s="172"/>
      <c r="H21" s="173"/>
      <c r="I21" s="173"/>
      <c r="J21" s="173"/>
      <c r="K21" s="173"/>
      <c r="L21" s="174"/>
      <c r="M21" s="85"/>
      <c r="N21" s="4"/>
      <c r="O21" s="4"/>
      <c r="P21" s="4"/>
      <c r="Q21" s="4"/>
      <c r="R21" s="4"/>
      <c r="S21" s="4"/>
    </row>
    <row r="22" spans="1:20" ht="21.5" customHeight="1" x14ac:dyDescent="0.2">
      <c r="A22" s="1"/>
      <c r="B22" s="86" t="s">
        <v>105</v>
      </c>
      <c r="C22" s="20" t="s">
        <v>6</v>
      </c>
      <c r="D22" s="69" t="s">
        <v>7</v>
      </c>
      <c r="E22" s="10">
        <v>1650</v>
      </c>
      <c r="F22" s="70" t="s">
        <v>116</v>
      </c>
      <c r="G22" s="170">
        <f>H22*250</f>
        <v>375000</v>
      </c>
      <c r="H22" s="141">
        <v>1500</v>
      </c>
      <c r="I22" s="141">
        <f>J22*500000/1000</f>
        <v>675000</v>
      </c>
      <c r="J22" s="141">
        <v>1350</v>
      </c>
      <c r="K22" s="141">
        <f>L22*750000/1000</f>
        <v>900000</v>
      </c>
      <c r="L22" s="171">
        <v>1200</v>
      </c>
      <c r="M22" s="1"/>
      <c r="N22" s="4"/>
      <c r="O22" s="4"/>
      <c r="P22" s="4"/>
      <c r="Q22" s="4"/>
      <c r="R22" s="4"/>
      <c r="S22" s="4"/>
    </row>
    <row r="23" spans="1:20" ht="21.5" customHeight="1" x14ac:dyDescent="0.2">
      <c r="A23" s="1"/>
      <c r="B23" s="117" t="s">
        <v>111</v>
      </c>
      <c r="C23" s="118" t="s">
        <v>6</v>
      </c>
      <c r="D23" s="69" t="s">
        <v>7</v>
      </c>
      <c r="E23" s="141">
        <v>250</v>
      </c>
      <c r="F23" s="70" t="s">
        <v>143</v>
      </c>
      <c r="G23" s="170">
        <f t="shared" ref="G23:G25" si="6">H23*250</f>
        <v>60000</v>
      </c>
      <c r="H23" s="141">
        <v>240</v>
      </c>
      <c r="I23" s="141">
        <f t="shared" ref="I23:I25" si="7">J23*500000/1000</f>
        <v>115000</v>
      </c>
      <c r="J23" s="141">
        <v>230</v>
      </c>
      <c r="K23" s="141">
        <f t="shared" ref="K23:K25" si="8">L23*750000/1000</f>
        <v>150000</v>
      </c>
      <c r="L23" s="171">
        <v>200</v>
      </c>
      <c r="M23" s="1"/>
      <c r="N23" s="4"/>
      <c r="O23" s="4"/>
      <c r="P23" s="4"/>
      <c r="Q23" s="4"/>
      <c r="R23" s="4"/>
      <c r="S23" s="4"/>
    </row>
    <row r="24" spans="1:20" ht="21.5" customHeight="1" x14ac:dyDescent="0.2">
      <c r="A24" s="1"/>
      <c r="B24" s="86" t="s">
        <v>112</v>
      </c>
      <c r="C24" s="20" t="s">
        <v>6</v>
      </c>
      <c r="D24" s="69" t="s">
        <v>7</v>
      </c>
      <c r="E24" s="10">
        <v>450</v>
      </c>
      <c r="F24" s="70" t="s">
        <v>113</v>
      </c>
      <c r="G24" s="170">
        <f t="shared" si="6"/>
        <v>107500</v>
      </c>
      <c r="H24" s="141">
        <v>430</v>
      </c>
      <c r="I24" s="141">
        <f t="shared" si="7"/>
        <v>205000</v>
      </c>
      <c r="J24" s="141">
        <v>410</v>
      </c>
      <c r="K24" s="141">
        <f t="shared" si="8"/>
        <v>288750</v>
      </c>
      <c r="L24" s="171">
        <v>385</v>
      </c>
      <c r="M24" s="1"/>
      <c r="N24" s="4"/>
      <c r="O24" s="4"/>
      <c r="P24" s="4"/>
      <c r="Q24" s="4"/>
      <c r="R24" s="4"/>
      <c r="S24" s="4"/>
    </row>
    <row r="25" spans="1:20" ht="21.5" customHeight="1" x14ac:dyDescent="0.2">
      <c r="A25" s="1"/>
      <c r="B25" s="86" t="s">
        <v>115</v>
      </c>
      <c r="C25" s="20" t="s">
        <v>6</v>
      </c>
      <c r="D25" s="69" t="s">
        <v>7</v>
      </c>
      <c r="E25" s="10">
        <v>800</v>
      </c>
      <c r="F25" s="70" t="s">
        <v>114</v>
      </c>
      <c r="G25" s="170">
        <f t="shared" si="6"/>
        <v>190000</v>
      </c>
      <c r="H25" s="141">
        <v>760</v>
      </c>
      <c r="I25" s="141">
        <f t="shared" si="7"/>
        <v>362500</v>
      </c>
      <c r="J25" s="141">
        <v>725</v>
      </c>
      <c r="K25" s="141">
        <f t="shared" si="8"/>
        <v>513750</v>
      </c>
      <c r="L25" s="171">
        <v>685</v>
      </c>
      <c r="M25" s="1"/>
      <c r="N25" s="4"/>
      <c r="O25" s="4"/>
      <c r="P25" s="4"/>
      <c r="Q25" s="4"/>
      <c r="R25" s="4"/>
      <c r="S25" s="4"/>
    </row>
    <row r="26" spans="1:20" ht="21.5" customHeight="1" thickBot="1" x14ac:dyDescent="0.25">
      <c r="A26" s="1"/>
      <c r="B26" s="127" t="s">
        <v>107</v>
      </c>
      <c r="C26" s="128" t="s">
        <v>10</v>
      </c>
      <c r="D26" s="155" t="s">
        <v>7</v>
      </c>
      <c r="E26" s="129">
        <v>150</v>
      </c>
      <c r="F26" s="156" t="s">
        <v>144</v>
      </c>
      <c r="G26" s="175"/>
      <c r="H26" s="176"/>
      <c r="I26" s="176"/>
      <c r="J26" s="176"/>
      <c r="K26" s="176"/>
      <c r="L26" s="177"/>
      <c r="M26" s="1"/>
      <c r="N26" s="4"/>
      <c r="O26" s="4"/>
      <c r="P26" s="4"/>
      <c r="Q26" s="4"/>
      <c r="R26" s="4"/>
      <c r="S26" s="4"/>
    </row>
    <row r="27" spans="1:20" ht="24.75" customHeight="1" thickBot="1" x14ac:dyDescent="0.25">
      <c r="A27" s="1"/>
      <c r="B27" s="7" t="s">
        <v>11</v>
      </c>
      <c r="C27" s="8"/>
      <c r="D27" s="8"/>
      <c r="E27" s="8"/>
      <c r="F27" s="8"/>
      <c r="G27" s="8"/>
      <c r="H27" s="9"/>
      <c r="I27" s="1"/>
      <c r="J27" s="1"/>
      <c r="K27" s="1"/>
      <c r="L27" s="1"/>
      <c r="M27" s="1"/>
      <c r="N27" s="1"/>
    </row>
    <row r="28" spans="1:20" ht="21.5" customHeight="1" thickBot="1" x14ac:dyDescent="0.25">
      <c r="A28" s="1"/>
      <c r="B28" s="194" t="s">
        <v>12</v>
      </c>
      <c r="C28" s="195"/>
      <c r="D28" s="195"/>
      <c r="E28" s="195"/>
      <c r="F28" s="195"/>
      <c r="G28" s="185" t="s">
        <v>139</v>
      </c>
      <c r="H28" s="186"/>
      <c r="I28" s="185" t="s">
        <v>140</v>
      </c>
      <c r="J28" s="186"/>
      <c r="K28" s="185" t="s">
        <v>141</v>
      </c>
      <c r="L28" s="186"/>
    </row>
    <row r="29" spans="1:20" ht="16" customHeight="1" thickBot="1" x14ac:dyDescent="0.25">
      <c r="A29" s="1"/>
      <c r="B29" s="122" t="s">
        <v>13</v>
      </c>
      <c r="C29" s="123" t="s">
        <v>3</v>
      </c>
      <c r="D29" s="123" t="s">
        <v>5</v>
      </c>
      <c r="E29" s="123" t="s">
        <v>4</v>
      </c>
      <c r="F29" s="167" t="s">
        <v>122</v>
      </c>
      <c r="G29" s="152" t="s">
        <v>97</v>
      </c>
      <c r="H29" s="153" t="s">
        <v>98</v>
      </c>
      <c r="I29" s="152" t="s">
        <v>97</v>
      </c>
      <c r="J29" s="153" t="s">
        <v>98</v>
      </c>
      <c r="K29" s="152" t="s">
        <v>97</v>
      </c>
      <c r="L29" s="153" t="s">
        <v>98</v>
      </c>
    </row>
    <row r="30" spans="1:20" s="12" customFormat="1" ht="18" x14ac:dyDescent="0.3">
      <c r="A30" s="1"/>
      <c r="B30" s="117" t="s">
        <v>124</v>
      </c>
      <c r="C30" s="125" t="s">
        <v>15</v>
      </c>
      <c r="D30" s="126" t="s">
        <v>7</v>
      </c>
      <c r="E30" s="120">
        <v>1950</v>
      </c>
      <c r="F30" s="164" t="s">
        <v>123</v>
      </c>
      <c r="G30" s="141">
        <f>H30*100</f>
        <v>180000</v>
      </c>
      <c r="H30" s="141">
        <v>1800</v>
      </c>
      <c r="I30" s="141">
        <f>J30*200</f>
        <v>310000</v>
      </c>
      <c r="J30" s="141">
        <v>1550</v>
      </c>
      <c r="K30" s="141">
        <f>L30*300000/1000</f>
        <v>442500</v>
      </c>
      <c r="L30" s="171">
        <v>1475</v>
      </c>
      <c r="M30" s="85"/>
      <c r="N30" s="85"/>
      <c r="O30" s="1"/>
      <c r="P30" s="1"/>
      <c r="Q30" s="1"/>
      <c r="R30" s="1"/>
      <c r="S30" s="1"/>
      <c r="T30" s="1"/>
    </row>
    <row r="31" spans="1:20" s="12" customFormat="1" ht="18.5" thickBot="1" x14ac:dyDescent="0.35">
      <c r="A31" s="1"/>
      <c r="B31" s="86" t="s">
        <v>126</v>
      </c>
      <c r="C31" s="88" t="s">
        <v>16</v>
      </c>
      <c r="D31" s="13" t="s">
        <v>7</v>
      </c>
      <c r="E31" s="10">
        <v>1750</v>
      </c>
      <c r="F31" s="164" t="s">
        <v>138</v>
      </c>
      <c r="G31" s="57">
        <f t="shared" ref="G31:G33" si="9">H31*100</f>
        <v>160000</v>
      </c>
      <c r="H31" s="57">
        <v>1600</v>
      </c>
      <c r="I31" s="57">
        <f t="shared" ref="I31:I33" si="10">J31*200</f>
        <v>290000</v>
      </c>
      <c r="J31" s="57">
        <v>1450</v>
      </c>
      <c r="K31" s="57">
        <f t="shared" ref="K31:K33" si="11">L31*300000/1000</f>
        <v>390000</v>
      </c>
      <c r="L31" s="168">
        <v>1300</v>
      </c>
      <c r="M31" s="11"/>
      <c r="N31" s="1"/>
      <c r="O31" s="1"/>
      <c r="P31" s="1"/>
      <c r="Q31" s="1"/>
      <c r="R31" s="1"/>
      <c r="S31" s="1"/>
      <c r="T31" s="1"/>
    </row>
    <row r="32" spans="1:20" s="12" customFormat="1" ht="15" customHeight="1" x14ac:dyDescent="0.3">
      <c r="A32" s="1"/>
      <c r="B32" s="179" t="s">
        <v>125</v>
      </c>
      <c r="C32" s="180" t="s">
        <v>16</v>
      </c>
      <c r="D32" s="180" t="s">
        <v>7</v>
      </c>
      <c r="E32" s="181">
        <v>1250</v>
      </c>
      <c r="F32" s="182" t="s">
        <v>138</v>
      </c>
      <c r="G32" s="57">
        <f t="shared" si="9"/>
        <v>115000</v>
      </c>
      <c r="H32" s="57">
        <v>1150</v>
      </c>
      <c r="I32" s="57">
        <f t="shared" si="10"/>
        <v>218000</v>
      </c>
      <c r="J32" s="57">
        <v>1090</v>
      </c>
      <c r="K32" s="57">
        <f t="shared" si="11"/>
        <v>307500</v>
      </c>
      <c r="L32" s="168">
        <v>1025</v>
      </c>
      <c r="M32" s="1"/>
      <c r="N32" s="14"/>
      <c r="O32" s="1"/>
      <c r="P32" s="1"/>
      <c r="Q32" s="1"/>
      <c r="R32" s="1"/>
      <c r="S32" s="1"/>
    </row>
    <row r="33" spans="1:20" s="12" customFormat="1" ht="15" customHeight="1" thickBot="1" x14ac:dyDescent="0.35">
      <c r="A33" s="1"/>
      <c r="B33" s="87" t="s">
        <v>142</v>
      </c>
      <c r="C33" s="88" t="s">
        <v>16</v>
      </c>
      <c r="D33" s="88" t="s">
        <v>7</v>
      </c>
      <c r="E33" s="21">
        <v>700</v>
      </c>
      <c r="F33" s="183" t="s">
        <v>138</v>
      </c>
      <c r="G33" s="62">
        <f t="shared" si="9"/>
        <v>65000</v>
      </c>
      <c r="H33" s="62">
        <v>650</v>
      </c>
      <c r="I33" s="62">
        <f t="shared" si="10"/>
        <v>120000</v>
      </c>
      <c r="J33" s="62">
        <v>600</v>
      </c>
      <c r="K33" s="62">
        <f t="shared" si="11"/>
        <v>150000</v>
      </c>
      <c r="L33" s="169">
        <v>500</v>
      </c>
      <c r="M33" s="1"/>
      <c r="N33" s="14"/>
      <c r="O33" s="1"/>
      <c r="P33" s="1"/>
      <c r="Q33" s="1"/>
      <c r="R33" s="1"/>
      <c r="S33" s="1"/>
    </row>
    <row r="34" spans="1:20" ht="17.25" customHeight="1" thickBot="1" x14ac:dyDescent="0.25">
      <c r="A34" s="1"/>
      <c r="B34" s="15"/>
      <c r="C34" s="8"/>
      <c r="D34" s="8"/>
      <c r="E34" s="8"/>
      <c r="F34" s="8"/>
      <c r="G34" s="8"/>
      <c r="H34" s="16"/>
    </row>
    <row r="35" spans="1:20" ht="21.5" customHeight="1" thickBot="1" x14ac:dyDescent="0.25">
      <c r="A35" s="1"/>
      <c r="B35" s="194" t="s">
        <v>17</v>
      </c>
      <c r="C35" s="195"/>
      <c r="D35" s="195"/>
      <c r="E35" s="196"/>
      <c r="F35" s="185" t="s">
        <v>130</v>
      </c>
      <c r="G35" s="186"/>
      <c r="H35" s="185" t="s">
        <v>131</v>
      </c>
      <c r="I35" s="186"/>
      <c r="J35" s="3"/>
      <c r="K35" s="3"/>
      <c r="R35" s="4"/>
      <c r="S35" s="4"/>
    </row>
    <row r="36" spans="1:20" ht="16" customHeight="1" thickBot="1" x14ac:dyDescent="0.25">
      <c r="A36" s="1"/>
      <c r="B36" s="122" t="s">
        <v>2</v>
      </c>
      <c r="C36" s="123" t="s">
        <v>3</v>
      </c>
      <c r="D36" s="123" t="s">
        <v>4</v>
      </c>
      <c r="E36" s="124" t="s">
        <v>93</v>
      </c>
      <c r="F36" s="152" t="s">
        <v>97</v>
      </c>
      <c r="G36" s="153" t="s">
        <v>98</v>
      </c>
      <c r="H36" s="152" t="s">
        <v>97</v>
      </c>
      <c r="I36" s="153" t="s">
        <v>98</v>
      </c>
      <c r="J36" s="3"/>
      <c r="K36" s="3"/>
      <c r="R36" s="4"/>
      <c r="S36" s="4"/>
    </row>
    <row r="37" spans="1:20" ht="21.5" customHeight="1" thickBot="1" x14ac:dyDescent="0.25">
      <c r="A37" s="1"/>
      <c r="B37" s="127" t="s">
        <v>18</v>
      </c>
      <c r="C37" s="128" t="s">
        <v>19</v>
      </c>
      <c r="D37" s="129">
        <v>700</v>
      </c>
      <c r="E37" s="157" t="s">
        <v>92</v>
      </c>
      <c r="F37" s="62">
        <f>G37*500</f>
        <v>300000</v>
      </c>
      <c r="G37" s="165">
        <v>600</v>
      </c>
      <c r="H37" s="165">
        <f>I37*750000/1000</f>
        <v>412500</v>
      </c>
      <c r="I37" s="166">
        <v>550</v>
      </c>
      <c r="J37" s="3"/>
      <c r="K37" s="3"/>
      <c r="R37" s="4"/>
      <c r="S37" s="4"/>
    </row>
    <row r="38" spans="1:20" ht="20.5" customHeight="1" thickBot="1" x14ac:dyDescent="0.25">
      <c r="A38" s="1"/>
      <c r="B38" s="15"/>
      <c r="C38" s="22"/>
      <c r="D38" s="22"/>
      <c r="E38" s="16"/>
      <c r="F38" s="16"/>
      <c r="G38" s="8"/>
      <c r="H38" s="16"/>
      <c r="I38" s="3"/>
      <c r="J38" s="3"/>
      <c r="K38" s="3"/>
      <c r="S38" s="4"/>
    </row>
    <row r="39" spans="1:20" ht="21.5" customHeight="1" thickBot="1" x14ac:dyDescent="0.25">
      <c r="A39" s="1"/>
      <c r="B39" s="194" t="s">
        <v>20</v>
      </c>
      <c r="C39" s="195"/>
      <c r="D39" s="195"/>
      <c r="E39" s="195"/>
      <c r="F39" s="196"/>
      <c r="G39" s="94"/>
      <c r="H39" s="17"/>
      <c r="I39" s="17"/>
      <c r="J39" s="3"/>
      <c r="K39" s="3"/>
      <c r="S39" s="4"/>
    </row>
    <row r="40" spans="1:20" ht="34" customHeight="1" thickBot="1" x14ac:dyDescent="0.25">
      <c r="A40" s="1"/>
      <c r="B40" s="131" t="s">
        <v>21</v>
      </c>
      <c r="C40" s="132" t="s">
        <v>5</v>
      </c>
      <c r="D40" s="132" t="s">
        <v>22</v>
      </c>
      <c r="E40" s="133" t="s">
        <v>155</v>
      </c>
      <c r="F40" s="134" t="s">
        <v>23</v>
      </c>
      <c r="G40" s="51"/>
      <c r="H40" s="84"/>
      <c r="I40" s="18"/>
      <c r="J40" s="3"/>
      <c r="K40" s="3"/>
      <c r="S40" s="4"/>
    </row>
    <row r="41" spans="1:20" ht="30" customHeight="1" x14ac:dyDescent="0.2">
      <c r="A41" s="1"/>
      <c r="B41" s="135" t="s">
        <v>150</v>
      </c>
      <c r="C41" s="130" t="s">
        <v>147</v>
      </c>
      <c r="D41" s="96" t="s">
        <v>146</v>
      </c>
      <c r="E41" s="158" t="s">
        <v>156</v>
      </c>
      <c r="F41" s="136" t="s">
        <v>148</v>
      </c>
      <c r="G41" s="51"/>
      <c r="H41" s="84"/>
      <c r="I41" s="51"/>
      <c r="J41" s="3"/>
      <c r="K41" s="3"/>
      <c r="S41" s="4"/>
    </row>
    <row r="42" spans="1:20" ht="27" x14ac:dyDescent="0.2">
      <c r="A42" s="1"/>
      <c r="B42" s="135" t="s">
        <v>24</v>
      </c>
      <c r="C42" s="130" t="s">
        <v>25</v>
      </c>
      <c r="D42" s="96" t="s">
        <v>145</v>
      </c>
      <c r="E42" s="158" t="s">
        <v>157</v>
      </c>
      <c r="F42" s="136" t="s">
        <v>90</v>
      </c>
      <c r="G42" s="163"/>
      <c r="H42" s="84"/>
      <c r="I42" s="23"/>
      <c r="J42" s="3"/>
      <c r="K42" s="3"/>
      <c r="S42" s="4"/>
    </row>
    <row r="43" spans="1:20" ht="27" x14ac:dyDescent="0.2">
      <c r="A43" s="1"/>
      <c r="B43" s="58" t="s">
        <v>26</v>
      </c>
      <c r="C43" s="95" t="s">
        <v>27</v>
      </c>
      <c r="D43" s="96" t="s">
        <v>28</v>
      </c>
      <c r="E43" s="159" t="s">
        <v>158</v>
      </c>
      <c r="F43" s="137" t="s">
        <v>29</v>
      </c>
      <c r="G43" s="31"/>
      <c r="H43" s="84"/>
      <c r="I43" s="23"/>
      <c r="J43" s="3"/>
      <c r="K43" s="3"/>
      <c r="S43" s="4"/>
    </row>
    <row r="44" spans="1:20" ht="46.5" customHeight="1" x14ac:dyDescent="0.2">
      <c r="A44" s="1"/>
      <c r="B44" s="58" t="s">
        <v>30</v>
      </c>
      <c r="C44" s="95" t="s">
        <v>31</v>
      </c>
      <c r="D44" s="96" t="s">
        <v>132</v>
      </c>
      <c r="E44" s="159" t="s">
        <v>159</v>
      </c>
      <c r="F44" s="137" t="s">
        <v>32</v>
      </c>
      <c r="G44" s="31"/>
      <c r="H44" s="84"/>
      <c r="I44" s="23"/>
      <c r="J44" s="3"/>
      <c r="K44" s="3"/>
      <c r="Q44" s="4"/>
      <c r="R44" s="4"/>
      <c r="S44" s="4"/>
    </row>
    <row r="45" spans="1:20" ht="35.5" customHeight="1" thickBot="1" x14ac:dyDescent="0.25">
      <c r="A45" s="1"/>
      <c r="B45" s="97" t="s">
        <v>151</v>
      </c>
      <c r="C45" s="98" t="s">
        <v>31</v>
      </c>
      <c r="D45" s="99" t="s">
        <v>133</v>
      </c>
      <c r="E45" s="160" t="s">
        <v>160</v>
      </c>
      <c r="F45" s="100" t="s">
        <v>134</v>
      </c>
      <c r="G45" s="163"/>
      <c r="H45" s="84"/>
      <c r="I45" s="23"/>
      <c r="J45" s="3"/>
      <c r="K45" s="3"/>
      <c r="O45" s="4"/>
      <c r="P45" s="4"/>
      <c r="Q45" s="4"/>
      <c r="R45" s="4"/>
      <c r="S45" s="4"/>
    </row>
    <row r="46" spans="1:20" ht="12.5" customHeight="1" x14ac:dyDescent="0.3">
      <c r="A46" s="3"/>
      <c r="B46" s="24" t="s">
        <v>149</v>
      </c>
      <c r="C46" s="25"/>
      <c r="D46" s="25"/>
      <c r="E46" s="26"/>
      <c r="F46" s="26"/>
      <c r="G46" s="27"/>
      <c r="H46" s="28"/>
      <c r="I46" s="1"/>
      <c r="J46" s="3"/>
      <c r="K46" s="3"/>
      <c r="L46" s="29"/>
      <c r="M46" s="29"/>
      <c r="N46" s="29"/>
      <c r="O46" s="29"/>
      <c r="P46" s="29"/>
      <c r="Q46" s="29"/>
      <c r="R46" s="29"/>
      <c r="S46" s="29"/>
      <c r="T46" s="29"/>
    </row>
    <row r="47" spans="1:20" ht="12.5" customHeight="1" thickBot="1" x14ac:dyDescent="0.35">
      <c r="A47" s="3"/>
      <c r="B47" s="24"/>
      <c r="C47" s="25"/>
      <c r="D47" s="25"/>
      <c r="E47" s="26"/>
      <c r="F47" s="26"/>
      <c r="G47" s="27"/>
      <c r="H47" s="28"/>
      <c r="I47" s="1"/>
      <c r="J47" s="3"/>
      <c r="K47" s="3"/>
      <c r="L47" s="29"/>
      <c r="M47" s="29"/>
      <c r="N47" s="29"/>
      <c r="O47" s="29"/>
      <c r="P47" s="29"/>
      <c r="Q47" s="29"/>
      <c r="R47" s="29"/>
      <c r="S47" s="29"/>
      <c r="T47" s="29"/>
    </row>
    <row r="48" spans="1:20" ht="21.5" customHeight="1" x14ac:dyDescent="0.2">
      <c r="A48" s="3"/>
      <c r="B48" s="202" t="s">
        <v>135</v>
      </c>
      <c r="C48" s="203"/>
      <c r="D48" s="204"/>
      <c r="E48" s="26"/>
      <c r="F48" s="26"/>
      <c r="G48" s="27"/>
      <c r="H48" s="28"/>
      <c r="I48" s="1"/>
      <c r="J48" s="3"/>
      <c r="K48" s="3"/>
      <c r="L48" s="29"/>
      <c r="M48" s="29"/>
      <c r="N48" s="29"/>
      <c r="O48" s="29"/>
      <c r="P48" s="29"/>
      <c r="Q48" s="29"/>
      <c r="R48" s="29"/>
      <c r="S48" s="29"/>
      <c r="T48" s="29"/>
    </row>
    <row r="49" spans="1:20" ht="16" customHeight="1" x14ac:dyDescent="0.2">
      <c r="A49" s="3"/>
      <c r="B49" s="150" t="s">
        <v>94</v>
      </c>
      <c r="C49" s="149" t="s">
        <v>95</v>
      </c>
      <c r="D49" s="151" t="s">
        <v>38</v>
      </c>
      <c r="E49" s="26"/>
      <c r="F49" s="26"/>
      <c r="G49" s="27"/>
      <c r="H49" s="28"/>
      <c r="I49" s="1"/>
      <c r="J49" s="3"/>
      <c r="K49" s="3"/>
      <c r="L49" s="29"/>
      <c r="M49" s="29"/>
      <c r="N49" s="29"/>
      <c r="O49" s="29"/>
      <c r="P49" s="29"/>
      <c r="Q49" s="29"/>
      <c r="R49" s="29"/>
      <c r="S49" s="29"/>
      <c r="T49" s="29"/>
    </row>
    <row r="50" spans="1:20" ht="22.5" customHeight="1" thickBot="1" x14ac:dyDescent="0.25">
      <c r="A50" s="3"/>
      <c r="B50" s="146" t="s">
        <v>96</v>
      </c>
      <c r="C50" s="147">
        <v>80000</v>
      </c>
      <c r="D50" s="148">
        <v>100000</v>
      </c>
      <c r="E50" s="26"/>
      <c r="F50" s="26"/>
      <c r="G50" s="27"/>
      <c r="H50" s="28"/>
      <c r="I50" s="1"/>
      <c r="J50" s="3"/>
      <c r="K50" s="3"/>
      <c r="L50" s="29"/>
      <c r="M50" s="29"/>
      <c r="N50" s="29"/>
      <c r="O50" s="29"/>
      <c r="P50" s="29"/>
      <c r="Q50" s="29"/>
      <c r="R50" s="29"/>
      <c r="S50" s="29"/>
      <c r="T50" s="29"/>
    </row>
    <row r="51" spans="1:20" ht="22.5" customHeight="1" x14ac:dyDescent="0.2">
      <c r="A51" s="3"/>
      <c r="B51" s="35"/>
      <c r="C51" s="27"/>
      <c r="D51" s="36"/>
      <c r="E51" s="26"/>
      <c r="F51" s="26"/>
      <c r="G51" s="27"/>
      <c r="H51" s="28"/>
      <c r="I51" s="1"/>
      <c r="J51" s="3"/>
      <c r="K51" s="3"/>
      <c r="L51" s="29"/>
      <c r="M51" s="29"/>
      <c r="N51" s="29"/>
      <c r="O51" s="29"/>
      <c r="P51" s="29"/>
      <c r="Q51" s="29"/>
      <c r="R51" s="29"/>
      <c r="S51" s="29"/>
      <c r="T51" s="29"/>
    </row>
    <row r="52" spans="1:20" ht="22.5" customHeight="1" x14ac:dyDescent="0.2">
      <c r="A52" s="3"/>
      <c r="B52" s="35"/>
      <c r="C52" s="27"/>
      <c r="D52" s="36"/>
      <c r="E52" s="26"/>
      <c r="F52" s="26"/>
      <c r="G52" s="27"/>
      <c r="H52" s="28"/>
      <c r="I52" s="1"/>
      <c r="J52" s="3"/>
      <c r="K52" s="3"/>
      <c r="L52" s="29"/>
      <c r="M52" s="29"/>
      <c r="N52" s="29"/>
      <c r="O52" s="29"/>
      <c r="P52" s="29"/>
      <c r="Q52" s="29"/>
      <c r="R52" s="29"/>
      <c r="S52" s="29"/>
      <c r="T52" s="29"/>
    </row>
    <row r="53" spans="1:20" ht="13" customHeight="1" thickBot="1" x14ac:dyDescent="0.25">
      <c r="A53" s="1"/>
      <c r="B53" s="178"/>
      <c r="C53" s="30"/>
      <c r="D53" s="30"/>
      <c r="E53" s="26"/>
      <c r="F53" s="26"/>
      <c r="G53" s="27"/>
      <c r="H53" s="31"/>
      <c r="I53" s="32"/>
      <c r="J53" s="6"/>
      <c r="K53" s="6"/>
      <c r="L53" s="29"/>
      <c r="M53" s="29"/>
      <c r="N53" s="29"/>
      <c r="O53" s="29"/>
      <c r="P53" s="29"/>
      <c r="Q53" s="29"/>
      <c r="R53" s="29"/>
      <c r="S53" s="29"/>
      <c r="T53" s="29"/>
    </row>
    <row r="54" spans="1:20" ht="21.5" customHeight="1" thickBot="1" x14ac:dyDescent="0.25">
      <c r="A54" s="1"/>
      <c r="B54" s="194" t="s">
        <v>33</v>
      </c>
      <c r="C54" s="195"/>
      <c r="D54" s="195"/>
      <c r="E54" s="195"/>
      <c r="F54" s="195"/>
      <c r="G54" s="196"/>
      <c r="H54" s="187" t="s">
        <v>34</v>
      </c>
      <c r="I54" s="188"/>
      <c r="J54" s="188"/>
      <c r="K54" s="189"/>
      <c r="S54" s="4"/>
    </row>
    <row r="55" spans="1:20" ht="33" customHeight="1" thickBot="1" x14ac:dyDescent="0.25">
      <c r="A55" s="1"/>
      <c r="B55" s="131" t="s">
        <v>2</v>
      </c>
      <c r="C55" s="132" t="s">
        <v>35</v>
      </c>
      <c r="D55" s="144" t="s">
        <v>14</v>
      </c>
      <c r="E55" s="144" t="s">
        <v>36</v>
      </c>
      <c r="F55" s="144" t="s">
        <v>153</v>
      </c>
      <c r="G55" s="144" t="s">
        <v>152</v>
      </c>
      <c r="H55" s="131" t="s">
        <v>37</v>
      </c>
      <c r="I55" s="132" t="s">
        <v>38</v>
      </c>
      <c r="J55" s="144" t="s">
        <v>39</v>
      </c>
      <c r="K55" s="145" t="s">
        <v>73</v>
      </c>
      <c r="S55" s="4"/>
    </row>
    <row r="56" spans="1:20" ht="21.5" customHeight="1" x14ac:dyDescent="0.2">
      <c r="A56" s="1"/>
      <c r="B56" s="135" t="s">
        <v>40</v>
      </c>
      <c r="C56" s="138">
        <v>742002</v>
      </c>
      <c r="D56" s="138">
        <v>11760</v>
      </c>
      <c r="E56" s="139" t="s">
        <v>41</v>
      </c>
      <c r="F56" s="140">
        <v>150000</v>
      </c>
      <c r="G56" s="140">
        <v>5000</v>
      </c>
      <c r="H56" s="101">
        <f>(I56/500)*1000</f>
        <v>3000</v>
      </c>
      <c r="I56" s="141">
        <f>(G56*1.3)-G56</f>
        <v>1500</v>
      </c>
      <c r="J56" s="142">
        <f>D56+H56</f>
        <v>14760</v>
      </c>
      <c r="K56" s="143">
        <f>G56+I56+F56</f>
        <v>156500</v>
      </c>
      <c r="S56" s="4"/>
    </row>
    <row r="57" spans="1:20" ht="21.5" customHeight="1" x14ac:dyDescent="0.2">
      <c r="A57" s="1"/>
      <c r="B57" s="58" t="s">
        <v>42</v>
      </c>
      <c r="C57" s="55">
        <v>201516</v>
      </c>
      <c r="D57" s="55">
        <v>5342</v>
      </c>
      <c r="E57" s="56" t="s">
        <v>43</v>
      </c>
      <c r="F57" s="71">
        <v>110000</v>
      </c>
      <c r="G57" s="71">
        <v>5000</v>
      </c>
      <c r="H57" s="72">
        <f t="shared" ref="H57:H64" si="12">(I57/500)*1000</f>
        <v>3000</v>
      </c>
      <c r="I57" s="57">
        <f t="shared" ref="I57:I64" si="13">(G57*1.3)-G57</f>
        <v>1500</v>
      </c>
      <c r="J57" s="74">
        <f t="shared" ref="J57:J64" si="14">D57+H57</f>
        <v>8342</v>
      </c>
      <c r="K57" s="76">
        <f t="shared" ref="K57:K64" si="15">G57+I57+F57</f>
        <v>116500</v>
      </c>
      <c r="S57" s="4"/>
    </row>
    <row r="58" spans="1:20" ht="21.5" customHeight="1" x14ac:dyDescent="0.2">
      <c r="B58" s="58" t="s">
        <v>44</v>
      </c>
      <c r="C58" s="56">
        <v>201516</v>
      </c>
      <c r="D58" s="56">
        <v>5342</v>
      </c>
      <c r="E58" s="56" t="s">
        <v>45</v>
      </c>
      <c r="F58" s="71">
        <v>120000</v>
      </c>
      <c r="G58" s="71">
        <v>5000</v>
      </c>
      <c r="H58" s="72">
        <f t="shared" si="12"/>
        <v>3000</v>
      </c>
      <c r="I58" s="57">
        <f t="shared" si="13"/>
        <v>1500</v>
      </c>
      <c r="J58" s="74">
        <f t="shared" si="14"/>
        <v>8342</v>
      </c>
      <c r="K58" s="76">
        <f t="shared" si="15"/>
        <v>126500</v>
      </c>
      <c r="L58" s="29"/>
      <c r="M58" s="29"/>
      <c r="N58" s="29"/>
      <c r="O58" s="29"/>
      <c r="P58" s="29"/>
      <c r="Q58" s="29"/>
      <c r="R58" s="29"/>
      <c r="S58" s="29"/>
      <c r="T58" s="29"/>
    </row>
    <row r="59" spans="1:20" ht="21.5" customHeight="1" x14ac:dyDescent="0.2">
      <c r="A59" s="1"/>
      <c r="B59" s="58" t="s">
        <v>46</v>
      </c>
      <c r="C59" s="55">
        <v>201561</v>
      </c>
      <c r="D59" s="55">
        <v>5342</v>
      </c>
      <c r="E59" s="57" t="s">
        <v>41</v>
      </c>
      <c r="F59" s="71">
        <v>110000</v>
      </c>
      <c r="G59" s="71">
        <v>5000</v>
      </c>
      <c r="H59" s="72">
        <f t="shared" si="12"/>
        <v>3000</v>
      </c>
      <c r="I59" s="57">
        <f t="shared" si="13"/>
        <v>1500</v>
      </c>
      <c r="J59" s="74">
        <f t="shared" si="14"/>
        <v>8342</v>
      </c>
      <c r="K59" s="76">
        <f t="shared" si="15"/>
        <v>116500</v>
      </c>
      <c r="S59" s="4"/>
    </row>
    <row r="60" spans="1:20" ht="21.5" customHeight="1" x14ac:dyDescent="0.2">
      <c r="B60" s="58" t="s">
        <v>47</v>
      </c>
      <c r="C60" s="55">
        <v>201516</v>
      </c>
      <c r="D60" s="55">
        <v>5342</v>
      </c>
      <c r="E60" s="56" t="s">
        <v>43</v>
      </c>
      <c r="F60" s="71">
        <v>120000</v>
      </c>
      <c r="G60" s="71">
        <v>5000</v>
      </c>
      <c r="H60" s="72">
        <f t="shared" si="12"/>
        <v>3000</v>
      </c>
      <c r="I60" s="57">
        <f t="shared" si="13"/>
        <v>1500</v>
      </c>
      <c r="J60" s="74">
        <f t="shared" si="14"/>
        <v>8342</v>
      </c>
      <c r="K60" s="76">
        <f t="shared" si="15"/>
        <v>126500</v>
      </c>
      <c r="L60" s="29"/>
      <c r="M60" s="29"/>
      <c r="N60" s="29"/>
      <c r="O60" s="29"/>
      <c r="P60" s="29"/>
      <c r="Q60" s="29"/>
      <c r="R60" s="29"/>
      <c r="S60" s="29"/>
      <c r="T60" s="29"/>
    </row>
    <row r="61" spans="1:20" ht="21.5" customHeight="1" x14ac:dyDescent="0.2">
      <c r="A61" s="1"/>
      <c r="B61" s="58" t="s">
        <v>48</v>
      </c>
      <c r="C61" s="55">
        <v>533886</v>
      </c>
      <c r="D61" s="55">
        <v>4000</v>
      </c>
      <c r="E61" s="56" t="s">
        <v>43</v>
      </c>
      <c r="F61" s="71">
        <v>100000</v>
      </c>
      <c r="G61" s="71">
        <v>5000</v>
      </c>
      <c r="H61" s="72">
        <f t="shared" si="12"/>
        <v>3000</v>
      </c>
      <c r="I61" s="57">
        <f t="shared" si="13"/>
        <v>1500</v>
      </c>
      <c r="J61" s="74">
        <f t="shared" si="14"/>
        <v>7000</v>
      </c>
      <c r="K61" s="76">
        <f t="shared" si="15"/>
        <v>106500</v>
      </c>
      <c r="S61" s="4"/>
    </row>
    <row r="62" spans="1:20" s="33" customFormat="1" ht="21.5" customHeight="1" x14ac:dyDescent="0.35">
      <c r="B62" s="58" t="s">
        <v>49</v>
      </c>
      <c r="C62" s="56">
        <v>735402</v>
      </c>
      <c r="D62" s="56">
        <v>9342</v>
      </c>
      <c r="E62" s="56" t="s">
        <v>43</v>
      </c>
      <c r="F62" s="71">
        <v>140000</v>
      </c>
      <c r="G62" s="71">
        <v>5000</v>
      </c>
      <c r="H62" s="72">
        <f t="shared" si="12"/>
        <v>3000</v>
      </c>
      <c r="I62" s="57">
        <f t="shared" si="13"/>
        <v>1500</v>
      </c>
      <c r="J62" s="74">
        <f t="shared" si="14"/>
        <v>12342</v>
      </c>
      <c r="K62" s="76">
        <f t="shared" si="15"/>
        <v>146500</v>
      </c>
    </row>
    <row r="63" spans="1:20" ht="21.5" customHeight="1" x14ac:dyDescent="0.2">
      <c r="A63" s="1"/>
      <c r="B63" s="58" t="s">
        <v>50</v>
      </c>
      <c r="C63" s="56">
        <v>9600</v>
      </c>
      <c r="D63" s="56">
        <v>2418</v>
      </c>
      <c r="E63" s="56" t="s">
        <v>51</v>
      </c>
      <c r="F63" s="71">
        <v>20000</v>
      </c>
      <c r="G63" s="71">
        <v>5000</v>
      </c>
      <c r="H63" s="72">
        <f t="shared" si="12"/>
        <v>3000</v>
      </c>
      <c r="I63" s="57">
        <f t="shared" si="13"/>
        <v>1500</v>
      </c>
      <c r="J63" s="74">
        <f t="shared" si="14"/>
        <v>5418</v>
      </c>
      <c r="K63" s="76">
        <f t="shared" si="15"/>
        <v>26500</v>
      </c>
      <c r="S63" s="4"/>
    </row>
    <row r="64" spans="1:20" ht="21.5" customHeight="1" thickBot="1" x14ac:dyDescent="0.25">
      <c r="A64" s="1"/>
      <c r="B64" s="59" t="s">
        <v>52</v>
      </c>
      <c r="C64" s="60">
        <v>9600</v>
      </c>
      <c r="D64" s="60">
        <v>2418</v>
      </c>
      <c r="E64" s="61" t="s">
        <v>51</v>
      </c>
      <c r="F64" s="78">
        <v>25000</v>
      </c>
      <c r="G64" s="78">
        <v>10000</v>
      </c>
      <c r="H64" s="73">
        <f t="shared" si="12"/>
        <v>6000</v>
      </c>
      <c r="I64" s="62">
        <f t="shared" si="13"/>
        <v>3000</v>
      </c>
      <c r="J64" s="75">
        <f t="shared" si="14"/>
        <v>8418</v>
      </c>
      <c r="K64" s="77">
        <f t="shared" si="15"/>
        <v>38000</v>
      </c>
      <c r="S64" s="4"/>
    </row>
    <row r="65" spans="1:19" ht="16" customHeight="1" thickBot="1" x14ac:dyDescent="0.4">
      <c r="A65" s="1"/>
      <c r="B65" s="209" t="s">
        <v>53</v>
      </c>
      <c r="C65" s="210"/>
      <c r="D65" s="210"/>
      <c r="E65" s="211"/>
      <c r="F65" s="93"/>
      <c r="G65" s="17"/>
      <c r="H65" s="33"/>
      <c r="I65" s="33"/>
      <c r="J65" s="3"/>
      <c r="K65" s="3"/>
      <c r="R65" s="4"/>
      <c r="S65" s="4"/>
    </row>
    <row r="66" spans="1:19" ht="16" customHeight="1" thickBot="1" x14ac:dyDescent="0.4">
      <c r="A66" s="1"/>
      <c r="B66" s="89" t="s">
        <v>2</v>
      </c>
      <c r="C66" s="90" t="s">
        <v>35</v>
      </c>
      <c r="D66" s="91" t="s">
        <v>14</v>
      </c>
      <c r="E66" s="91" t="s">
        <v>36</v>
      </c>
      <c r="F66" s="92" t="s">
        <v>38</v>
      </c>
      <c r="G66" s="19"/>
      <c r="H66" s="33"/>
      <c r="I66" s="33"/>
      <c r="J66" s="3"/>
      <c r="K66" s="3"/>
      <c r="R66" s="4"/>
      <c r="S66" s="4"/>
    </row>
    <row r="67" spans="1:19" ht="18" x14ac:dyDescent="0.35">
      <c r="A67" s="1"/>
      <c r="B67" s="102" t="s">
        <v>54</v>
      </c>
      <c r="C67" s="197">
        <v>735402</v>
      </c>
      <c r="D67" s="205">
        <v>9342</v>
      </c>
      <c r="E67" s="199" t="s">
        <v>55</v>
      </c>
      <c r="F67" s="207">
        <v>110000</v>
      </c>
      <c r="G67" s="201"/>
      <c r="H67" s="33"/>
      <c r="I67" s="33"/>
      <c r="J67" s="3"/>
      <c r="K67" s="3"/>
      <c r="R67" s="4"/>
      <c r="S67" s="4"/>
    </row>
    <row r="68" spans="1:19" ht="15" thickBot="1" x14ac:dyDescent="0.4">
      <c r="A68" s="1"/>
      <c r="B68" s="103" t="s">
        <v>56</v>
      </c>
      <c r="C68" s="198"/>
      <c r="D68" s="206"/>
      <c r="E68" s="200"/>
      <c r="F68" s="208"/>
      <c r="G68" s="201"/>
      <c r="H68" s="33"/>
      <c r="I68" s="33"/>
      <c r="J68" s="3"/>
      <c r="K68" s="3"/>
      <c r="R68" s="4"/>
      <c r="S68" s="4"/>
    </row>
    <row r="69" spans="1:19" ht="18" x14ac:dyDescent="0.35">
      <c r="A69" s="1"/>
      <c r="B69" s="101" t="s">
        <v>57</v>
      </c>
      <c r="C69" s="213">
        <f>C57</f>
        <v>201516</v>
      </c>
      <c r="D69" s="213">
        <v>532</v>
      </c>
      <c r="E69" s="214" t="s">
        <v>55</v>
      </c>
      <c r="F69" s="216">
        <v>100000</v>
      </c>
      <c r="G69" s="201"/>
      <c r="H69" s="33"/>
      <c r="I69" s="33"/>
      <c r="J69" s="3"/>
      <c r="K69" s="3"/>
      <c r="R69" s="4"/>
      <c r="S69" s="4"/>
    </row>
    <row r="70" spans="1:19" ht="15" thickBot="1" x14ac:dyDescent="0.4">
      <c r="A70" s="1"/>
      <c r="B70" s="34" t="s">
        <v>56</v>
      </c>
      <c r="C70" s="206"/>
      <c r="D70" s="206"/>
      <c r="E70" s="215"/>
      <c r="F70" s="208"/>
      <c r="G70" s="201"/>
      <c r="H70" s="33"/>
      <c r="I70" s="33"/>
      <c r="J70" s="3"/>
      <c r="K70" s="3"/>
      <c r="R70" s="4"/>
      <c r="S70" s="4"/>
    </row>
    <row r="71" spans="1:19" ht="14.5" x14ac:dyDescent="0.35">
      <c r="A71" s="1"/>
      <c r="B71" s="80"/>
      <c r="C71" s="80"/>
      <c r="D71" s="80"/>
      <c r="E71" s="81"/>
      <c r="F71" s="81"/>
      <c r="G71" s="54"/>
      <c r="H71" s="33"/>
      <c r="I71" s="33"/>
      <c r="J71" s="3"/>
      <c r="K71" s="3"/>
      <c r="R71" s="4"/>
      <c r="S71" s="4"/>
    </row>
    <row r="72" spans="1:19" ht="13.5" customHeight="1" x14ac:dyDescent="0.2">
      <c r="A72" s="1"/>
      <c r="B72" s="35"/>
      <c r="C72" s="25"/>
      <c r="D72" s="25"/>
      <c r="E72" s="26"/>
      <c r="F72" s="26"/>
      <c r="G72" s="27"/>
      <c r="H72" s="9"/>
      <c r="I72" s="3"/>
      <c r="J72" s="3"/>
      <c r="K72" s="3"/>
      <c r="M72" s="4"/>
      <c r="N72" s="4"/>
      <c r="O72" s="4"/>
      <c r="P72" s="4"/>
      <c r="Q72" s="4"/>
      <c r="R72" s="4"/>
      <c r="S72" s="4"/>
    </row>
    <row r="73" spans="1:19" ht="13.5" customHeight="1" thickBot="1" x14ac:dyDescent="0.25">
      <c r="A73" s="1"/>
      <c r="B73" s="35"/>
      <c r="C73" s="25"/>
      <c r="D73" s="25"/>
      <c r="E73" s="26"/>
      <c r="F73" s="26"/>
      <c r="G73" s="27"/>
      <c r="H73" s="9"/>
      <c r="I73" s="3"/>
      <c r="J73" s="3"/>
      <c r="K73" s="3"/>
      <c r="M73" s="4"/>
      <c r="N73" s="4"/>
      <c r="O73" s="4"/>
      <c r="P73" s="4"/>
      <c r="Q73" s="4"/>
      <c r="R73" s="4"/>
      <c r="S73" s="4"/>
    </row>
    <row r="74" spans="1:19" ht="16" customHeight="1" thickBot="1" x14ac:dyDescent="0.25">
      <c r="A74" s="1"/>
      <c r="B74" s="194" t="s">
        <v>74</v>
      </c>
      <c r="C74" s="195"/>
      <c r="D74" s="195"/>
      <c r="E74" s="196"/>
      <c r="F74" s="82"/>
      <c r="G74" s="64"/>
      <c r="H74" s="191" t="s">
        <v>75</v>
      </c>
      <c r="I74" s="192"/>
      <c r="J74" s="193"/>
      <c r="K74" s="3"/>
      <c r="M74" s="4"/>
      <c r="N74" s="4"/>
      <c r="O74" s="4"/>
      <c r="P74" s="4"/>
      <c r="Q74" s="4"/>
      <c r="R74" s="4"/>
      <c r="S74" s="4"/>
    </row>
    <row r="75" spans="1:19" ht="13.5" customHeight="1" x14ac:dyDescent="0.2">
      <c r="A75" s="1"/>
      <c r="B75" s="104" t="s">
        <v>58</v>
      </c>
      <c r="C75" s="105">
        <v>0.6</v>
      </c>
      <c r="D75" s="106" t="s">
        <v>76</v>
      </c>
      <c r="E75" s="107">
        <v>0.9</v>
      </c>
      <c r="F75" s="83"/>
      <c r="G75" s="64"/>
      <c r="H75" s="184" t="s">
        <v>77</v>
      </c>
      <c r="I75" s="184"/>
      <c r="J75" s="161">
        <v>0.25</v>
      </c>
      <c r="K75" s="3"/>
      <c r="M75" s="4"/>
      <c r="N75" s="4"/>
      <c r="O75" s="4"/>
      <c r="P75" s="4"/>
      <c r="Q75" s="4"/>
      <c r="R75" s="4"/>
      <c r="S75" s="4"/>
    </row>
    <row r="76" spans="1:19" ht="13.5" customHeight="1" x14ac:dyDescent="0.2">
      <c r="A76" s="1"/>
      <c r="B76" s="108" t="s">
        <v>59</v>
      </c>
      <c r="C76" s="109">
        <v>0.9</v>
      </c>
      <c r="D76" s="109" t="s">
        <v>60</v>
      </c>
      <c r="E76" s="110">
        <v>1</v>
      </c>
      <c r="F76" s="83"/>
      <c r="G76" s="64"/>
      <c r="H76" s="184" t="s">
        <v>78</v>
      </c>
      <c r="I76" s="184"/>
      <c r="J76" s="161">
        <v>0.15</v>
      </c>
      <c r="K76" s="3"/>
      <c r="M76" s="4"/>
      <c r="N76" s="4"/>
      <c r="O76" s="4"/>
      <c r="P76" s="4"/>
      <c r="Q76" s="4"/>
      <c r="R76" s="4"/>
      <c r="S76" s="4"/>
    </row>
    <row r="77" spans="1:19" ht="13.5" customHeight="1" x14ac:dyDescent="0.2">
      <c r="A77" s="1"/>
      <c r="B77" s="108" t="s">
        <v>79</v>
      </c>
      <c r="C77" s="109">
        <v>1</v>
      </c>
      <c r="D77" s="109" t="s">
        <v>61</v>
      </c>
      <c r="E77" s="111" t="s">
        <v>80</v>
      </c>
      <c r="F77" s="79"/>
      <c r="G77" s="64"/>
      <c r="H77" s="184" t="s">
        <v>81</v>
      </c>
      <c r="I77" s="184"/>
      <c r="J77" s="161">
        <v>0.5</v>
      </c>
      <c r="K77" s="3"/>
      <c r="M77" s="4"/>
      <c r="N77" s="4"/>
      <c r="O77" s="4"/>
      <c r="P77" s="4"/>
      <c r="Q77" s="4"/>
      <c r="R77" s="4"/>
      <c r="S77" s="4"/>
    </row>
    <row r="78" spans="1:19" ht="13.5" customHeight="1" x14ac:dyDescent="0.2">
      <c r="A78" s="1"/>
      <c r="B78" s="108" t="s">
        <v>62</v>
      </c>
      <c r="C78" s="112">
        <v>1</v>
      </c>
      <c r="D78" s="109" t="s">
        <v>63</v>
      </c>
      <c r="E78" s="111" t="s">
        <v>80</v>
      </c>
      <c r="F78" s="79"/>
      <c r="G78" s="64"/>
      <c r="H78" s="184" t="s">
        <v>66</v>
      </c>
      <c r="I78" s="184"/>
      <c r="J78" s="161">
        <v>0.15</v>
      </c>
      <c r="K78" s="3"/>
      <c r="M78" s="4"/>
      <c r="N78" s="4"/>
      <c r="O78" s="4"/>
      <c r="P78" s="4"/>
      <c r="Q78" s="4"/>
      <c r="R78" s="4"/>
      <c r="S78" s="4"/>
    </row>
    <row r="79" spans="1:19" ht="13.5" customHeight="1" x14ac:dyDescent="0.2">
      <c r="A79" s="1"/>
      <c r="B79" s="108" t="s">
        <v>64</v>
      </c>
      <c r="C79" s="112">
        <v>1</v>
      </c>
      <c r="D79" s="109" t="s">
        <v>82</v>
      </c>
      <c r="E79" s="111" t="s">
        <v>80</v>
      </c>
      <c r="F79" s="79"/>
      <c r="G79" s="64"/>
      <c r="H79" s="190" t="s">
        <v>128</v>
      </c>
      <c r="I79" s="190"/>
      <c r="J79" s="161">
        <v>0.35</v>
      </c>
      <c r="K79" s="3"/>
      <c r="M79" s="4"/>
      <c r="N79" s="4"/>
      <c r="O79" s="4"/>
      <c r="P79" s="4"/>
      <c r="Q79" s="4"/>
      <c r="R79" s="4"/>
      <c r="S79" s="4"/>
    </row>
    <row r="80" spans="1:19" ht="13.5" customHeight="1" thickBot="1" x14ac:dyDescent="0.25">
      <c r="A80" s="1"/>
      <c r="B80" s="113" t="s">
        <v>83</v>
      </c>
      <c r="C80" s="114">
        <v>0.9</v>
      </c>
      <c r="D80" s="115" t="s">
        <v>65</v>
      </c>
      <c r="E80" s="116" t="s">
        <v>84</v>
      </c>
      <c r="F80" s="79"/>
      <c r="G80" s="64"/>
      <c r="H80" s="184" t="s">
        <v>86</v>
      </c>
      <c r="I80" s="184"/>
      <c r="J80" s="161">
        <v>0.35</v>
      </c>
      <c r="K80" s="3"/>
      <c r="M80" s="4"/>
      <c r="N80" s="4"/>
      <c r="O80" s="4"/>
      <c r="P80" s="4"/>
      <c r="Q80" s="4"/>
      <c r="R80" s="4"/>
      <c r="S80" s="4"/>
    </row>
    <row r="81" spans="1:19" ht="13.5" customHeight="1" x14ac:dyDescent="0.2">
      <c r="A81" s="1"/>
      <c r="B81" s="64"/>
      <c r="C81" s="64"/>
      <c r="D81" s="64"/>
      <c r="E81" s="64"/>
      <c r="F81" s="64"/>
      <c r="G81" s="64"/>
      <c r="H81" s="184" t="s">
        <v>85</v>
      </c>
      <c r="I81" s="184"/>
      <c r="J81" s="161">
        <v>1</v>
      </c>
      <c r="K81" s="3"/>
      <c r="M81" s="4"/>
      <c r="N81" s="4"/>
      <c r="O81" s="4"/>
      <c r="P81" s="4"/>
      <c r="Q81" s="4"/>
      <c r="R81" s="4"/>
      <c r="S81" s="4"/>
    </row>
    <row r="82" spans="1:19" ht="13.5" customHeight="1" x14ac:dyDescent="0.2">
      <c r="A82" s="1"/>
      <c r="B82" s="64"/>
      <c r="C82" s="64"/>
      <c r="D82" s="64"/>
      <c r="E82" s="64"/>
      <c r="F82" s="64"/>
      <c r="G82" s="64"/>
      <c r="H82" s="184" t="s">
        <v>68</v>
      </c>
      <c r="I82" s="184"/>
      <c r="J82" s="161">
        <v>1</v>
      </c>
      <c r="K82" s="3"/>
      <c r="M82" s="4"/>
      <c r="N82" s="4"/>
      <c r="O82" s="4"/>
      <c r="P82" s="4"/>
      <c r="Q82" s="4"/>
      <c r="R82" s="4"/>
      <c r="S82" s="4"/>
    </row>
    <row r="83" spans="1:19" ht="13.5" customHeight="1" x14ac:dyDescent="0.2">
      <c r="A83" s="1"/>
      <c r="B83" s="64"/>
      <c r="C83" s="64"/>
      <c r="D83" s="64"/>
      <c r="E83" s="64"/>
      <c r="F83" s="64"/>
      <c r="G83" s="64"/>
      <c r="H83" s="190" t="s">
        <v>127</v>
      </c>
      <c r="I83" s="190"/>
      <c r="J83" s="161">
        <v>0.15</v>
      </c>
      <c r="K83" s="3"/>
      <c r="M83" s="4"/>
      <c r="N83" s="4"/>
      <c r="O83" s="4"/>
      <c r="P83" s="4"/>
      <c r="Q83" s="4"/>
      <c r="R83" s="4"/>
      <c r="S83" s="4"/>
    </row>
    <row r="84" spans="1:19" ht="13.5" customHeight="1" x14ac:dyDescent="0.2">
      <c r="A84" s="1"/>
      <c r="B84" s="64"/>
      <c r="C84" s="64"/>
      <c r="D84" s="64"/>
      <c r="E84" s="64"/>
      <c r="F84" s="64"/>
      <c r="G84" s="64"/>
      <c r="H84" s="190" t="s">
        <v>87</v>
      </c>
      <c r="I84" s="190"/>
      <c r="J84" s="161">
        <v>0.15</v>
      </c>
      <c r="K84" s="3"/>
      <c r="M84" s="4"/>
      <c r="N84" s="4"/>
      <c r="O84" s="4"/>
      <c r="P84" s="4"/>
      <c r="Q84" s="4"/>
      <c r="R84" s="4"/>
      <c r="S84" s="4"/>
    </row>
    <row r="85" spans="1:19" ht="13.5" customHeight="1" x14ac:dyDescent="0.2">
      <c r="A85" s="25"/>
      <c r="B85" s="26"/>
      <c r="C85" s="25"/>
      <c r="D85" s="25"/>
      <c r="E85" s="26"/>
      <c r="F85" s="26"/>
      <c r="G85" s="27"/>
      <c r="H85" s="184" t="s">
        <v>67</v>
      </c>
      <c r="I85" s="184"/>
      <c r="J85" s="161">
        <v>0.25</v>
      </c>
      <c r="K85" s="3"/>
      <c r="M85" s="4"/>
      <c r="N85" s="4"/>
      <c r="O85" s="4"/>
      <c r="P85" s="4"/>
      <c r="Q85" s="4"/>
      <c r="R85" s="4"/>
      <c r="S85" s="4"/>
    </row>
    <row r="86" spans="1:19" ht="13.5" customHeight="1" x14ac:dyDescent="0.2">
      <c r="A86" s="25"/>
      <c r="B86" s="26"/>
      <c r="C86" s="25"/>
      <c r="D86" s="25"/>
      <c r="E86" s="26"/>
      <c r="F86" s="26"/>
      <c r="G86" s="27"/>
      <c r="H86" s="9"/>
      <c r="I86" s="3"/>
      <c r="J86" s="3"/>
      <c r="K86" s="3"/>
      <c r="M86" s="4"/>
      <c r="N86" s="4"/>
      <c r="O86" s="4"/>
      <c r="P86" s="4"/>
      <c r="Q86" s="4"/>
      <c r="R86" s="4"/>
      <c r="S86" s="4"/>
    </row>
    <row r="87" spans="1:19" ht="18.649999999999999" customHeight="1" x14ac:dyDescent="0.2">
      <c r="A87" s="1"/>
      <c r="B87" s="27"/>
      <c r="C87" s="27"/>
      <c r="D87" s="27"/>
      <c r="E87" s="36"/>
      <c r="F87" s="36"/>
      <c r="G87" s="36"/>
      <c r="H87" s="1"/>
      <c r="I87" s="3"/>
      <c r="J87" s="3"/>
      <c r="K87" s="3"/>
      <c r="L87" s="4"/>
      <c r="M87" s="4"/>
      <c r="N87" s="4"/>
      <c r="O87" s="4"/>
      <c r="P87" s="4"/>
      <c r="Q87" s="4"/>
      <c r="R87" s="4"/>
      <c r="S87" s="4"/>
    </row>
    <row r="88" spans="1:19" ht="11" customHeight="1" x14ac:dyDescent="0.2">
      <c r="A88" s="1"/>
      <c r="B88" s="35"/>
      <c r="C88" s="27"/>
      <c r="D88" s="27"/>
      <c r="E88" s="36"/>
      <c r="F88" s="36"/>
      <c r="G88" s="36"/>
      <c r="H88" s="1"/>
      <c r="I88" s="3"/>
      <c r="J88" s="3"/>
      <c r="K88" s="3"/>
      <c r="L88" s="4"/>
      <c r="M88" s="4"/>
      <c r="N88" s="4"/>
      <c r="O88" s="4"/>
      <c r="P88" s="4"/>
      <c r="Q88" s="4"/>
      <c r="R88" s="4"/>
      <c r="S88" s="4"/>
    </row>
    <row r="89" spans="1:19" s="39" customFormat="1" ht="11" customHeight="1" x14ac:dyDescent="0.25">
      <c r="A89" s="1"/>
      <c r="B89" s="45"/>
      <c r="C89" s="46"/>
      <c r="D89" s="46"/>
      <c r="E89" s="38"/>
      <c r="F89" s="38"/>
      <c r="G89" s="38"/>
      <c r="H89" s="47"/>
      <c r="I89" s="44"/>
      <c r="J89" s="44"/>
      <c r="K89" s="44"/>
      <c r="L89" s="38"/>
      <c r="M89" s="38"/>
      <c r="N89" s="38"/>
    </row>
    <row r="90" spans="1:19" s="43" customFormat="1" ht="13" x14ac:dyDescent="0.3">
      <c r="B90" s="65" t="s">
        <v>69</v>
      </c>
      <c r="C90" s="217" t="s">
        <v>161</v>
      </c>
      <c r="D90" s="212"/>
      <c r="E90" s="212"/>
      <c r="F90" s="212"/>
      <c r="G90" s="212"/>
      <c r="H90" s="47"/>
    </row>
    <row r="91" spans="1:19" s="39" customFormat="1" ht="11" customHeight="1" x14ac:dyDescent="0.3">
      <c r="A91" s="1"/>
      <c r="B91" s="66" t="s">
        <v>70</v>
      </c>
      <c r="C91" s="66"/>
      <c r="D91" s="66"/>
      <c r="E91" s="66"/>
      <c r="F91" s="66"/>
      <c r="G91" s="67"/>
      <c r="H91" s="47"/>
      <c r="I91" s="44"/>
      <c r="J91" s="44"/>
      <c r="K91" s="44"/>
      <c r="L91" s="38"/>
      <c r="M91" s="38"/>
      <c r="N91" s="38"/>
    </row>
    <row r="92" spans="1:19" s="39" customFormat="1" ht="11" customHeight="1" x14ac:dyDescent="0.3">
      <c r="A92" s="1"/>
      <c r="B92" s="66" t="s">
        <v>88</v>
      </c>
      <c r="C92" s="66"/>
      <c r="D92" s="66"/>
      <c r="E92" s="66"/>
      <c r="F92" s="66"/>
      <c r="G92" s="66"/>
      <c r="H92" s="47"/>
      <c r="I92" s="44"/>
      <c r="J92" s="44"/>
      <c r="K92" s="44"/>
      <c r="L92" s="38"/>
      <c r="M92" s="38"/>
      <c r="N92" s="38"/>
      <c r="O92" s="38"/>
      <c r="P92" s="38"/>
      <c r="Q92" s="38"/>
      <c r="R92" s="38"/>
    </row>
    <row r="93" spans="1:19" s="43" customFormat="1" ht="12.5" customHeight="1" x14ac:dyDescent="0.3">
      <c r="A93" s="1"/>
      <c r="B93" s="66" t="s">
        <v>71</v>
      </c>
      <c r="C93" s="66"/>
      <c r="D93" s="66"/>
      <c r="E93" s="68"/>
      <c r="F93" s="68"/>
      <c r="G93" s="68"/>
      <c r="H93" s="41"/>
      <c r="I93" s="48"/>
      <c r="J93" s="48"/>
      <c r="K93" s="48"/>
    </row>
    <row r="94" spans="1:19" ht="11" customHeight="1" x14ac:dyDescent="0.3">
      <c r="A94" s="1"/>
      <c r="B94" s="66" t="s">
        <v>72</v>
      </c>
      <c r="C94" s="66"/>
      <c r="D94" s="66"/>
      <c r="E94" s="68"/>
      <c r="F94" s="68"/>
      <c r="G94" s="68"/>
      <c r="H94" s="41"/>
      <c r="I94" s="48"/>
      <c r="J94" s="48"/>
      <c r="K94" s="48"/>
      <c r="P94" s="4"/>
      <c r="Q94" s="4"/>
      <c r="R94" s="4"/>
      <c r="S94" s="4"/>
    </row>
    <row r="95" spans="1:19" ht="11" customHeight="1" x14ac:dyDescent="0.3">
      <c r="A95" s="1"/>
      <c r="B95" s="66" t="s">
        <v>162</v>
      </c>
      <c r="C95" s="66"/>
      <c r="D95" s="66"/>
      <c r="E95" s="65"/>
      <c r="F95" s="65"/>
      <c r="G95" s="65"/>
      <c r="H95" s="43"/>
      <c r="I95" s="49"/>
      <c r="J95" s="49"/>
      <c r="K95" s="49"/>
      <c r="P95" s="4"/>
      <c r="Q95" s="4"/>
      <c r="R95" s="4"/>
      <c r="S95" s="4"/>
    </row>
    <row r="96" spans="1:19" ht="11" customHeight="1" x14ac:dyDescent="0.25">
      <c r="A96" s="1"/>
      <c r="B96" s="43"/>
      <c r="C96" s="43"/>
      <c r="D96" s="43"/>
      <c r="E96" s="40"/>
      <c r="F96" s="40"/>
      <c r="G96" s="40"/>
      <c r="H96" s="37"/>
      <c r="I96" s="3"/>
      <c r="J96" s="3"/>
      <c r="K96" s="3"/>
    </row>
    <row r="97" spans="1:19" ht="11" customHeight="1" x14ac:dyDescent="0.2">
      <c r="A97" s="1"/>
      <c r="B97" s="40"/>
      <c r="C97" s="40"/>
      <c r="D97" s="40"/>
      <c r="E97" s="42"/>
      <c r="F97" s="42"/>
      <c r="G97" s="42"/>
      <c r="H97" s="42"/>
      <c r="I97" s="3"/>
      <c r="J97" s="3"/>
      <c r="K97" s="3"/>
    </row>
    <row r="98" spans="1:19" ht="11" customHeight="1" x14ac:dyDescent="0.2">
      <c r="A98" s="1"/>
      <c r="B98" s="42"/>
      <c r="C98" s="50"/>
      <c r="D98" s="50"/>
      <c r="E98" s="1"/>
      <c r="F98" s="1"/>
      <c r="G98" s="1"/>
      <c r="H98" s="1"/>
      <c r="I98" s="1"/>
      <c r="J98" s="1"/>
      <c r="K98" s="1"/>
    </row>
    <row r="99" spans="1:19" ht="11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9" ht="11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9" ht="11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9" ht="11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9" ht="11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9" ht="11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9" ht="11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9" ht="11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9" ht="11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9" ht="11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4"/>
      <c r="M108" s="4"/>
      <c r="N108" s="4"/>
      <c r="O108" s="4"/>
      <c r="P108" s="4"/>
      <c r="Q108" s="4"/>
      <c r="R108" s="4"/>
      <c r="S108" s="4"/>
    </row>
    <row r="109" spans="1:19" ht="11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4"/>
      <c r="M109" s="4"/>
      <c r="N109" s="4"/>
      <c r="O109" s="4"/>
      <c r="P109" s="4"/>
      <c r="Q109" s="4"/>
      <c r="R109" s="4"/>
      <c r="S109" s="4"/>
    </row>
    <row r="110" spans="1:19" ht="11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4"/>
      <c r="M110" s="4"/>
      <c r="N110" s="4"/>
      <c r="O110" s="4"/>
      <c r="P110" s="4"/>
      <c r="Q110" s="4"/>
      <c r="R110" s="4"/>
      <c r="S110" s="4"/>
    </row>
    <row r="111" spans="1:19" ht="11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4"/>
      <c r="M111" s="4"/>
      <c r="N111" s="4"/>
      <c r="O111" s="4"/>
      <c r="P111" s="4"/>
      <c r="Q111" s="4"/>
      <c r="R111" s="4"/>
      <c r="S111" s="4"/>
    </row>
    <row r="112" spans="1:19" ht="11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4"/>
      <c r="M112" s="4"/>
      <c r="N112" s="4"/>
      <c r="O112" s="4"/>
      <c r="P112" s="4"/>
      <c r="Q112" s="4"/>
      <c r="R112" s="4"/>
      <c r="S112" s="4"/>
    </row>
    <row r="113" spans="1:19" ht="11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4"/>
      <c r="M113" s="4"/>
      <c r="N113" s="4"/>
      <c r="O113" s="4"/>
      <c r="P113" s="4"/>
      <c r="Q113" s="4"/>
      <c r="R113" s="4"/>
      <c r="S113" s="4"/>
    </row>
    <row r="114" spans="1:19" ht="11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4"/>
      <c r="M114" s="4"/>
      <c r="N114" s="4"/>
      <c r="O114" s="4"/>
      <c r="P114" s="4"/>
      <c r="Q114" s="4"/>
      <c r="R114" s="4"/>
      <c r="S114" s="4"/>
    </row>
    <row r="115" spans="1:19" ht="11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4"/>
      <c r="M115" s="4"/>
      <c r="N115" s="4"/>
      <c r="O115" s="4"/>
      <c r="P115" s="4"/>
      <c r="Q115" s="4"/>
      <c r="R115" s="4"/>
      <c r="S115" s="4"/>
    </row>
    <row r="116" spans="1:19" ht="11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4"/>
      <c r="M116" s="4"/>
      <c r="N116" s="4"/>
      <c r="O116" s="4"/>
      <c r="P116" s="4"/>
      <c r="Q116" s="4"/>
      <c r="R116" s="4"/>
      <c r="S116" s="4"/>
    </row>
    <row r="117" spans="1:19" ht="11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4"/>
      <c r="M117" s="4"/>
      <c r="N117" s="4"/>
      <c r="O117" s="4"/>
      <c r="P117" s="4"/>
      <c r="Q117" s="4"/>
      <c r="R117" s="4"/>
      <c r="S117" s="4"/>
    </row>
    <row r="118" spans="1:19" ht="11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4"/>
      <c r="M118" s="4"/>
      <c r="N118" s="4"/>
      <c r="O118" s="4"/>
      <c r="P118" s="4"/>
      <c r="Q118" s="4"/>
      <c r="R118" s="4"/>
      <c r="S118" s="4"/>
    </row>
    <row r="119" spans="1:19" ht="11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4"/>
      <c r="M119" s="4"/>
      <c r="N119" s="4"/>
      <c r="O119" s="4"/>
      <c r="P119" s="4"/>
      <c r="Q119" s="4"/>
      <c r="R119" s="4"/>
      <c r="S119" s="4"/>
    </row>
    <row r="120" spans="1:19" ht="11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4"/>
      <c r="M120" s="4"/>
      <c r="N120" s="4"/>
      <c r="O120" s="4"/>
      <c r="P120" s="4"/>
      <c r="Q120" s="4"/>
      <c r="R120" s="4"/>
      <c r="S120" s="4"/>
    </row>
    <row r="121" spans="1:19" ht="11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4"/>
      <c r="M121" s="4"/>
      <c r="N121" s="4"/>
      <c r="O121" s="4"/>
      <c r="P121" s="4"/>
      <c r="Q121" s="4"/>
      <c r="R121" s="4"/>
      <c r="S121" s="4"/>
    </row>
    <row r="122" spans="1:19" ht="11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4"/>
      <c r="M122" s="4"/>
      <c r="N122" s="4"/>
      <c r="O122" s="4"/>
      <c r="P122" s="4"/>
      <c r="Q122" s="4"/>
      <c r="R122" s="4"/>
      <c r="S122" s="4"/>
    </row>
    <row r="123" spans="1:19" ht="11" customHeight="1" x14ac:dyDescent="0.2">
      <c r="B123" s="1"/>
      <c r="C123" s="1"/>
      <c r="D123" s="1"/>
      <c r="E123" s="1"/>
      <c r="F123" s="1"/>
      <c r="G123" s="1"/>
      <c r="H123" s="1"/>
      <c r="L123" s="4"/>
      <c r="M123" s="4"/>
      <c r="N123" s="4"/>
      <c r="O123" s="4"/>
      <c r="P123" s="4"/>
      <c r="Q123" s="4"/>
      <c r="R123" s="4"/>
      <c r="S123" s="4"/>
    </row>
    <row r="124" spans="1:19" ht="11" customHeight="1" x14ac:dyDescent="0.2">
      <c r="B124" s="1"/>
      <c r="C124" s="1"/>
      <c r="D124" s="1"/>
      <c r="E124" s="1"/>
      <c r="F124" s="1"/>
      <c r="G124" s="1"/>
      <c r="H124" s="1"/>
      <c r="L124" s="4"/>
      <c r="M124" s="4"/>
      <c r="N124" s="4"/>
      <c r="O124" s="4"/>
      <c r="P124" s="4"/>
      <c r="Q124" s="4"/>
      <c r="R124" s="4"/>
      <c r="S124" s="4"/>
    </row>
    <row r="125" spans="1:19" ht="11" customHeight="1" x14ac:dyDescent="0.2">
      <c r="B125" s="1"/>
      <c r="C125" s="1"/>
      <c r="D125" s="1"/>
      <c r="E125" s="1"/>
      <c r="F125" s="1"/>
      <c r="G125" s="1"/>
      <c r="H125" s="1"/>
      <c r="L125" s="4"/>
      <c r="M125" s="4"/>
      <c r="N125" s="4"/>
      <c r="O125" s="4"/>
      <c r="P125" s="4"/>
      <c r="Q125" s="4"/>
      <c r="R125" s="4"/>
      <c r="S125" s="4"/>
    </row>
    <row r="126" spans="1:19" ht="11" customHeight="1" x14ac:dyDescent="0.2">
      <c r="B126" s="1"/>
      <c r="C126" s="1"/>
      <c r="D126" s="1"/>
      <c r="E126" s="1"/>
      <c r="F126" s="1"/>
      <c r="G126" s="1"/>
      <c r="H126" s="1"/>
      <c r="L126" s="4"/>
      <c r="M126" s="4"/>
      <c r="N126" s="4"/>
      <c r="O126" s="4"/>
      <c r="P126" s="4"/>
      <c r="Q126" s="4"/>
      <c r="R126" s="4"/>
      <c r="S126" s="4"/>
    </row>
    <row r="127" spans="1:19" ht="11" customHeight="1" x14ac:dyDescent="0.2">
      <c r="B127" s="1"/>
      <c r="C127" s="1"/>
      <c r="D127" s="1"/>
      <c r="E127" s="1"/>
      <c r="F127" s="1"/>
      <c r="G127" s="1"/>
      <c r="H127" s="1"/>
      <c r="L127" s="4"/>
      <c r="M127" s="4"/>
      <c r="N127" s="4"/>
      <c r="O127" s="4"/>
      <c r="P127" s="4"/>
      <c r="Q127" s="4"/>
      <c r="R127" s="4"/>
      <c r="S127" s="4"/>
    </row>
    <row r="128" spans="1:19" ht="11" customHeight="1" x14ac:dyDescent="0.2">
      <c r="B128" s="1"/>
      <c r="C128" s="1"/>
      <c r="D128" s="1"/>
      <c r="E128" s="1"/>
      <c r="F128" s="1"/>
      <c r="G128" s="1"/>
      <c r="H128" s="1"/>
      <c r="L128" s="4"/>
      <c r="M128" s="4"/>
      <c r="N128" s="4"/>
      <c r="O128" s="4"/>
      <c r="P128" s="4"/>
      <c r="Q128" s="4"/>
      <c r="R128" s="4"/>
      <c r="S128" s="4"/>
    </row>
    <row r="129" spans="2:19" ht="11" customHeight="1" x14ac:dyDescent="0.2">
      <c r="B129" s="1"/>
      <c r="C129" s="1"/>
      <c r="D129" s="1"/>
      <c r="E129" s="1"/>
      <c r="F129" s="1"/>
      <c r="G129" s="1"/>
      <c r="H129" s="1"/>
      <c r="L129" s="4"/>
      <c r="M129" s="4"/>
      <c r="N129" s="4"/>
      <c r="O129" s="4"/>
      <c r="P129" s="4"/>
      <c r="Q129" s="4"/>
      <c r="R129" s="4"/>
      <c r="S129" s="4"/>
    </row>
    <row r="130" spans="2:19" ht="11" customHeight="1" x14ac:dyDescent="0.2">
      <c r="B130" s="1"/>
      <c r="C130" s="1"/>
      <c r="D130" s="1"/>
      <c r="E130" s="1"/>
      <c r="F130" s="1"/>
      <c r="G130" s="1"/>
      <c r="H130" s="1"/>
      <c r="L130" s="4"/>
      <c r="M130" s="4"/>
      <c r="N130" s="4"/>
      <c r="O130" s="4"/>
      <c r="P130" s="4"/>
      <c r="Q130" s="4"/>
      <c r="R130" s="4"/>
      <c r="S130" s="4"/>
    </row>
    <row r="131" spans="2:19" ht="11" customHeight="1" x14ac:dyDescent="0.2">
      <c r="B131" s="1"/>
      <c r="C131" s="1"/>
      <c r="D131" s="1"/>
      <c r="E131" s="1"/>
      <c r="F131" s="1"/>
      <c r="G131" s="1"/>
      <c r="H131" s="1"/>
      <c r="L131" s="4"/>
      <c r="M131" s="4"/>
      <c r="N131" s="4"/>
      <c r="O131" s="4"/>
      <c r="P131" s="4"/>
      <c r="Q131" s="4"/>
      <c r="R131" s="4"/>
      <c r="S131" s="4"/>
    </row>
    <row r="132" spans="2:19" ht="11" customHeight="1" x14ac:dyDescent="0.2">
      <c r="B132" s="1"/>
      <c r="C132" s="1"/>
      <c r="D132" s="1"/>
      <c r="E132" s="1"/>
      <c r="F132" s="1"/>
      <c r="G132" s="1"/>
      <c r="H132" s="1"/>
      <c r="L132" s="4"/>
      <c r="M132" s="4"/>
      <c r="N132" s="4"/>
      <c r="O132" s="4"/>
      <c r="P132" s="4"/>
      <c r="Q132" s="4"/>
      <c r="R132" s="4"/>
      <c r="S132" s="4"/>
    </row>
    <row r="133" spans="2:19" ht="11" customHeight="1" x14ac:dyDescent="0.2">
      <c r="B133" s="1"/>
      <c r="C133" s="1"/>
      <c r="D133" s="1"/>
      <c r="E133" s="1"/>
      <c r="F133" s="1"/>
      <c r="G133" s="1"/>
      <c r="H133" s="1"/>
      <c r="L133" s="4"/>
      <c r="M133" s="4"/>
      <c r="N133" s="4"/>
      <c r="O133" s="4"/>
      <c r="P133" s="4"/>
      <c r="Q133" s="4"/>
      <c r="R133" s="4"/>
      <c r="S133" s="4"/>
    </row>
    <row r="134" spans="2:19" ht="11" customHeight="1" x14ac:dyDescent="0.2">
      <c r="B134" s="1"/>
      <c r="C134" s="1"/>
      <c r="D134" s="1"/>
      <c r="E134" s="1"/>
      <c r="F134" s="1"/>
      <c r="G134" s="1"/>
      <c r="H134" s="1"/>
      <c r="L134" s="4"/>
      <c r="M134" s="4"/>
      <c r="N134" s="4"/>
      <c r="O134" s="4"/>
      <c r="P134" s="4"/>
      <c r="Q134" s="4"/>
      <c r="R134" s="4"/>
      <c r="S134" s="4"/>
    </row>
    <row r="135" spans="2:19" ht="11" customHeight="1" x14ac:dyDescent="0.2">
      <c r="B135" s="1"/>
      <c r="C135" s="1"/>
      <c r="D135" s="1"/>
      <c r="E135" s="1"/>
      <c r="F135" s="1"/>
      <c r="G135" s="1"/>
      <c r="H135" s="1"/>
      <c r="L135" s="4"/>
      <c r="M135" s="4"/>
      <c r="N135" s="4"/>
      <c r="O135" s="4"/>
      <c r="P135" s="4"/>
      <c r="Q135" s="4"/>
      <c r="R135" s="4"/>
      <c r="S135" s="4"/>
    </row>
    <row r="136" spans="2:19" ht="11" customHeight="1" x14ac:dyDescent="0.2">
      <c r="B136" s="1"/>
      <c r="C136" s="1"/>
      <c r="D136" s="1"/>
      <c r="E136" s="1"/>
      <c r="F136" s="1"/>
      <c r="G136" s="1"/>
      <c r="H136" s="1"/>
      <c r="L136" s="4"/>
      <c r="M136" s="4"/>
      <c r="N136" s="4"/>
      <c r="O136" s="4"/>
      <c r="P136" s="4"/>
      <c r="Q136" s="4"/>
      <c r="R136" s="4"/>
      <c r="S136" s="4"/>
    </row>
    <row r="137" spans="2:19" ht="11" customHeight="1" x14ac:dyDescent="0.2">
      <c r="B137" s="1"/>
      <c r="C137" s="1"/>
      <c r="D137" s="1"/>
      <c r="L137" s="4"/>
      <c r="M137" s="4"/>
      <c r="N137" s="4"/>
      <c r="O137" s="4"/>
      <c r="P137" s="4"/>
      <c r="Q137" s="4"/>
      <c r="R137" s="4"/>
      <c r="S137" s="4"/>
    </row>
  </sheetData>
  <mergeCells count="40">
    <mergeCell ref="G10:H10"/>
    <mergeCell ref="I10:J10"/>
    <mergeCell ref="K10:L10"/>
    <mergeCell ref="F35:G35"/>
    <mergeCell ref="H35:I35"/>
    <mergeCell ref="B10:F10"/>
    <mergeCell ref="B35:E35"/>
    <mergeCell ref="B28:F28"/>
    <mergeCell ref="K28:L28"/>
    <mergeCell ref="C90:G90"/>
    <mergeCell ref="C69:C70"/>
    <mergeCell ref="E69:E70"/>
    <mergeCell ref="G69:G70"/>
    <mergeCell ref="D69:D70"/>
    <mergeCell ref="B74:E74"/>
    <mergeCell ref="F69:F70"/>
    <mergeCell ref="B39:F39"/>
    <mergeCell ref="C67:C68"/>
    <mergeCell ref="E67:E68"/>
    <mergeCell ref="G67:G68"/>
    <mergeCell ref="B48:D48"/>
    <mergeCell ref="D67:D68"/>
    <mergeCell ref="F67:F68"/>
    <mergeCell ref="B54:G54"/>
    <mergeCell ref="B65:E65"/>
    <mergeCell ref="H85:I85"/>
    <mergeCell ref="H82:I82"/>
    <mergeCell ref="G28:H28"/>
    <mergeCell ref="I28:J28"/>
    <mergeCell ref="H54:K54"/>
    <mergeCell ref="H83:I83"/>
    <mergeCell ref="H84:I84"/>
    <mergeCell ref="H81:I81"/>
    <mergeCell ref="H74:J74"/>
    <mergeCell ref="H75:I75"/>
    <mergeCell ref="H76:I76"/>
    <mergeCell ref="H77:I77"/>
    <mergeCell ref="H78:I78"/>
    <mergeCell ref="H79:I79"/>
    <mergeCell ref="H80:I80"/>
  </mergeCells>
  <hyperlinks>
    <hyperlink ref="C90" r:id="rId1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mpanova</dc:creator>
  <cp:lastModifiedBy>mpanova</cp:lastModifiedBy>
  <dcterms:created xsi:type="dcterms:W3CDTF">2022-07-21T15:15:43Z</dcterms:created>
  <dcterms:modified xsi:type="dcterms:W3CDTF">2022-11-08T15:06:52Z</dcterms:modified>
</cp:coreProperties>
</file>