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7" i="1" l="1"/>
  <c r="C67" i="1"/>
  <c r="E65" i="1"/>
  <c r="I60" i="1"/>
  <c r="H60" i="1"/>
  <c r="E60" i="1"/>
  <c r="J60" i="1" s="1"/>
  <c r="I59" i="1"/>
  <c r="H59" i="1" s="1"/>
  <c r="J59" i="1" s="1"/>
  <c r="E58" i="1"/>
  <c r="C58" i="1"/>
  <c r="I57" i="1"/>
  <c r="H57" i="1" s="1"/>
  <c r="J57" i="1" s="1"/>
  <c r="E57" i="1"/>
  <c r="C57" i="1"/>
  <c r="C65" i="1" s="1"/>
  <c r="I56" i="1"/>
  <c r="H56" i="1"/>
  <c r="E56" i="1"/>
  <c r="J56" i="1" s="1"/>
  <c r="C56" i="1"/>
  <c r="I55" i="1"/>
  <c r="H55" i="1"/>
  <c r="J55" i="1" s="1"/>
  <c r="I54" i="1"/>
  <c r="H54" i="1"/>
  <c r="J54" i="1" s="1"/>
  <c r="C54" i="1"/>
  <c r="C60" i="1" s="1"/>
  <c r="H38" i="1"/>
  <c r="F38" i="1"/>
  <c r="H33" i="1"/>
  <c r="F33" i="1"/>
  <c r="H32" i="1"/>
  <c r="F32" i="1"/>
  <c r="J27" i="1"/>
  <c r="J26" i="1"/>
  <c r="J25" i="1"/>
  <c r="F20" i="1"/>
  <c r="F19" i="1"/>
  <c r="F14" i="1"/>
  <c r="F12" i="1"/>
  <c r="F11" i="1"/>
  <c r="F10" i="1"/>
  <c r="F9" i="1"/>
</calcChain>
</file>

<file path=xl/comments1.xml><?xml version="1.0" encoding="utf-8"?>
<comments xmlns="http://schemas.openxmlformats.org/spreadsheetml/2006/main">
  <authors>
    <author>dlidskiy</author>
  </authors>
  <commentList>
    <comment ref="B19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  <comment ref="B20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</commentList>
</comments>
</file>

<file path=xl/sharedStrings.xml><?xml version="1.0" encoding="utf-8"?>
<sst xmlns="http://schemas.openxmlformats.org/spreadsheetml/2006/main" count="236" uniqueCount="171">
  <si>
    <r>
      <rPr>
        <sz val="10"/>
        <color indexed="9"/>
        <rFont val="Arial Cyr"/>
        <charset val="204"/>
      </rPr>
      <t>____________</t>
    </r>
    <r>
      <rPr>
        <sz val="10"/>
        <color indexed="12"/>
        <rFont val="Arial Cyr"/>
        <charset val="204"/>
      </rPr>
      <t>TITLE</t>
    </r>
    <r>
      <rPr>
        <sz val="10"/>
        <color indexed="9"/>
        <rFont val="Arial Cyr"/>
        <charset val="204"/>
      </rPr>
      <t>___________</t>
    </r>
  </si>
  <si>
    <t>Ежемесячный охват - 5 200 000 UV (Google analytics)</t>
  </si>
  <si>
    <t>СТАНДАРТНЫЕ БАННЕРЫ</t>
  </si>
  <si>
    <t>Формат размещения</t>
  </si>
  <si>
    <t>Позиция</t>
  </si>
  <si>
    <t>CPM</t>
  </si>
  <si>
    <t>Показы / охват (неделя)</t>
  </si>
  <si>
    <t>Пакет 750 000 показов (Охват 200 000)</t>
  </si>
  <si>
    <t>Стоимость пакета</t>
  </si>
  <si>
    <t>CPM в пакете</t>
  </si>
  <si>
    <t>superleaderboard 100%x250 desktop + 300х250 mobile</t>
  </si>
  <si>
    <t>все страницы</t>
  </si>
  <si>
    <t>2 500 000 / 1 250 000</t>
  </si>
  <si>
    <t>leaderboard 970х250 desktop + 300х250 mobile</t>
  </si>
  <si>
    <t>правый боковой 300х600</t>
  </si>
  <si>
    <t>все страницы, справа 1-й экран</t>
  </si>
  <si>
    <t>правый боковой №2 300х600</t>
  </si>
  <si>
    <t>все страницы, справа 2-й экран</t>
  </si>
  <si>
    <t>sticky banner/непроскролливаемая перетяжка 728х90</t>
  </si>
  <si>
    <t>все страницы, под контентом</t>
  </si>
  <si>
    <t>1 500 000 / 750 000</t>
  </si>
  <si>
    <t>ТГБ 60x60</t>
  </si>
  <si>
    <t>все страницы, 2-й экран</t>
  </si>
  <si>
    <t>НЕСТАНДАРТНЫЕ ФОРМАТЫ</t>
  </si>
  <si>
    <t xml:space="preserve">Пакет 350 000 показов </t>
  </si>
  <si>
    <t>970х250 расхлоп по наведению (x500)</t>
  </si>
  <si>
    <t>внутр. страницы, RF1</t>
  </si>
  <si>
    <t>500 000 / 350 000</t>
  </si>
  <si>
    <t>300х600 расхлоп при наведении  450x600</t>
  </si>
  <si>
    <t>Брендированная подложка + нестандарт. * только по запросу</t>
  </si>
  <si>
    <t>1600 р. + к прайсу нестандарта</t>
  </si>
  <si>
    <t>-</t>
  </si>
  <si>
    <t>* остальные форматы по запросу</t>
  </si>
  <si>
    <t>&lt;&lt; наверх</t>
  </si>
  <si>
    <t>БРЕНДИРОВАНИЕ</t>
  </si>
  <si>
    <t>Пакет</t>
  </si>
  <si>
    <t>Формат*</t>
  </si>
  <si>
    <t>Вид</t>
  </si>
  <si>
    <t>Кол-во показов</t>
  </si>
  <si>
    <t>Охват</t>
  </si>
  <si>
    <t>Стоимость / неделя</t>
  </si>
  <si>
    <t>№1  брендирование</t>
  </si>
  <si>
    <t>внутренние страницы</t>
  </si>
  <si>
    <t>Подложка + 1000х250 + 300х600</t>
  </si>
  <si>
    <t>динамика</t>
  </si>
  <si>
    <t>№2  брендирование</t>
  </si>
  <si>
    <t>все внутренние страницы</t>
  </si>
  <si>
    <t>№3  брендирование</t>
  </si>
  <si>
    <t>MOBILE</t>
  </si>
  <si>
    <t xml:space="preserve">Пакет 500 000 показов </t>
  </si>
  <si>
    <t xml:space="preserve">Пакет 750 000 показов </t>
  </si>
  <si>
    <t>300х600</t>
  </si>
  <si>
    <t>300х250</t>
  </si>
  <si>
    <t>ВИДЕОФОРМАТЫ</t>
  </si>
  <si>
    <t xml:space="preserve">Пакет 250 000 показов </t>
  </si>
  <si>
    <t>In-Read (видео реклама внутри тематических редакционных  материалов )</t>
  </si>
  <si>
    <t>внутр. страницы,F1</t>
  </si>
  <si>
    <t>1 000 000 / 800 000</t>
  </si>
  <si>
    <t>СТАТЬИ / КОНКУРСЫ</t>
  </si>
  <si>
    <t>PR размещения</t>
  </si>
  <si>
    <t>Вид размещения</t>
  </si>
  <si>
    <t>Анонс</t>
  </si>
  <si>
    <t>Кол-во показов анонсов</t>
  </si>
  <si>
    <t>Охват по анонсам (уникальный)</t>
  </si>
  <si>
    <t>Стоимость за неделю</t>
  </si>
  <si>
    <t>Эксклюзивное брендирование 1-й экран</t>
  </si>
  <si>
    <r>
      <t>Simple Native</t>
    </r>
    <r>
      <rPr>
        <b/>
        <sz val="7"/>
        <color rgb="FFFF0000"/>
        <rFont val="Arial Cyr"/>
        <charset val="204"/>
      </rPr>
      <t>*</t>
    </r>
  </si>
  <si>
    <t>до 2500 знаков, до 4 фотографий, 1 ссылка</t>
  </si>
  <si>
    <t>Анонс в разделе - 7 дней, ТГБ</t>
  </si>
  <si>
    <t>150 000р 
+ производство от 14 000р</t>
  </si>
  <si>
    <r>
      <t xml:space="preserve">50 000р 
+ </t>
    </r>
    <r>
      <rPr>
        <sz val="7"/>
        <color indexed="8"/>
        <rFont val="Arial Cyr"/>
        <charset val="204"/>
      </rPr>
      <t>производство 10 000р</t>
    </r>
  </si>
  <si>
    <r>
      <t>Super Native c Яндекс.Дзен</t>
    </r>
    <r>
      <rPr>
        <b/>
        <sz val="7"/>
        <color rgb="FFFF0000"/>
        <rFont val="Arial Cyr"/>
        <charset val="204"/>
      </rPr>
      <t>*</t>
    </r>
  </si>
  <si>
    <t>до 2500 знаков, до 4 фотографий, 1 ссылка, видео в статье на сайте</t>
  </si>
  <si>
    <t>Редакционный анонс в разделе: 7 дней, ТГБ + Размещение в  Яндекс Дзен (56 тыс. подписчиков)</t>
  </si>
  <si>
    <t>200 000р 
+ производство  25 000р.</t>
  </si>
  <si>
    <r>
      <t>Статья на правах рекламы №2</t>
    </r>
    <r>
      <rPr>
        <b/>
        <sz val="7"/>
        <color rgb="FFFF0000"/>
        <rFont val="Arial Cyr"/>
        <charset val="204"/>
      </rPr>
      <t>*</t>
    </r>
  </si>
  <si>
    <t>до 7000 знаков, до 10 фотографий, до 3 ссылок, видео</t>
  </si>
  <si>
    <t>Все страницы - ТГБ, редакционный анонс в разделе - 7 дней.</t>
  </si>
  <si>
    <t>225 000р 
+ производство от 20 000р</t>
  </si>
  <si>
    <r>
      <t xml:space="preserve">80 000р 
+ </t>
    </r>
    <r>
      <rPr>
        <sz val="7"/>
        <color indexed="8"/>
        <rFont val="Arial Cyr"/>
        <charset val="204"/>
      </rPr>
      <t>производство 10 000р</t>
    </r>
  </si>
  <si>
    <r>
      <t>Статья на правах рекламы №3</t>
    </r>
    <r>
      <rPr>
        <b/>
        <sz val="7"/>
        <color rgb="FFFF0000"/>
        <rFont val="Arial Cyr"/>
        <charset val="204"/>
      </rPr>
      <t>*</t>
    </r>
  </si>
  <si>
    <t>Все страницы - ТГБ, редакционный анонс в разделе - 7 дней, рассылка по 1/2 базы подписчиков, соцсети (TG, Vk)</t>
  </si>
  <si>
    <t>375 000р 
+ производство от 25 000р</t>
  </si>
  <si>
    <r>
      <t xml:space="preserve">100 000р 
+ </t>
    </r>
    <r>
      <rPr>
        <sz val="7"/>
        <color indexed="8"/>
        <rFont val="Arial Cyr"/>
        <charset val="204"/>
      </rPr>
      <t>производство 10 000р</t>
    </r>
  </si>
  <si>
    <t>Конкурс/Тест-опрос</t>
  </si>
  <si>
    <t xml:space="preserve">до 2500 знаков, до 4 фотографий,  до 3 ссылок, видео                       </t>
  </si>
  <si>
    <t>Все страницы - ТГБ, редакционный анонс в разделе 7 дней</t>
  </si>
  <si>
    <t>225 000р                                  + производство от 20 000р</t>
  </si>
  <si>
    <t>Вебинар со специалистом минимальный пакет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</si>
  <si>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 xml:space="preserve">Гарантированное количество просмотров 20 000   </t>
    </r>
  </si>
  <si>
    <t>Анонс в разделе, ТГБ</t>
  </si>
  <si>
    <t>150 000р 
+ производство от 35 000р (трансляция через одну соцсеть, без анимированной интеграции бренда) или от 70 000 руб. (трансляция через 2-4 соцсети, возможна анимированная интеграция бренда)</t>
  </si>
  <si>
    <t>Вебинар со специалистом расширенный пакет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</si>
  <si>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 xml:space="preserve">Гарантированное количество просмотров 35 000   </t>
    </r>
  </si>
  <si>
    <t>Анонс в разделе, ТГБ, пост в TG, VK</t>
  </si>
  <si>
    <t>225 000р 
+ производство от 70 000р (трансляция через 2-4 соцсети, возможна анимированная интеграция бренда)</t>
  </si>
  <si>
    <t>Вебинар со специалистом мега пакет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</si>
  <si>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>Гарантированное количество просмотров 70 000</t>
    </r>
  </si>
  <si>
    <t>Анонс в разделе, ТГБ, пост в TG, VK, дополнительное промо в соцсетях</t>
  </si>
  <si>
    <t>300 000р 
+ производство от 70 000рм(трансляция через 2-4 соцсети, возможна анимированная интеграция бренда)</t>
  </si>
  <si>
    <t>*статья остается на сайте 2-3 года, далее либо продляется при условии трафика на ней, либо удаляется, если она уже неактуальна, и ее не читают. Ссылка в статье активна полтора года</t>
  </si>
  <si>
    <t>РЕКЛАМА В СОЦИАЛЬНЫХ СЕТЯХ</t>
  </si>
  <si>
    <t>Таргетированная реклама</t>
  </si>
  <si>
    <t>Кол-во контактов</t>
  </si>
  <si>
    <t>Период</t>
  </si>
  <si>
    <t>Стоимость</t>
  </si>
  <si>
    <t>Техническая стоимость</t>
  </si>
  <si>
    <t>доп.охват</t>
  </si>
  <si>
    <t>Общий охват</t>
  </si>
  <si>
    <t>Пост в VK, ОК</t>
  </si>
  <si>
    <t>закреп на 24 часа</t>
  </si>
  <si>
    <t>Пост в соц.сеть VK + сторис</t>
  </si>
  <si>
    <t>Пост в закреп на 24 часа + сторис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</si>
  <si>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Серия из 5-х сторис в соц.сеть VK</t>
    </r>
  </si>
  <si>
    <t>24 часа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</si>
  <si>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Лонгрид в соц.сеть VK (до 2500 знаков, до 2 фотографий, 1 ссылка)</t>
    </r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</si>
  <si>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Короткое видео в раздел Клипы VK + дублирование в ленту</t>
    </r>
  </si>
  <si>
    <t>Пост в соц.сеть OK + сторис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</si>
  <si>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Конкурс (анонс пост+сториз, постотчет пост +сториз) в соц.сети VK и OK</t>
    </r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</si>
  <si>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Пост в мессенджер Telegram</t>
    </r>
  </si>
  <si>
    <t>не определен</t>
  </si>
  <si>
    <r>
      <rPr>
        <b/>
        <sz val="7"/>
        <color rgb="FFFF0000"/>
        <rFont val="Arial Cyr"/>
        <charset val="204"/>
      </rPr>
      <t xml:space="preserve">NEW! </t>
    </r>
    <r>
      <rPr>
        <b/>
        <sz val="7"/>
        <rFont val="Arial Cyr"/>
        <charset val="204"/>
      </rPr>
      <t>Лонгрид в мессенджер Telegram (до 3500 знаков, до 3 фотографий, 1 ссылка)</t>
    </r>
  </si>
  <si>
    <t>&lt;&lt; примеры</t>
  </si>
  <si>
    <t>Эксклюзивное брендирование</t>
  </si>
  <si>
    <r>
      <rPr>
        <b/>
        <sz val="7"/>
        <color rgb="FFFF0000"/>
        <rFont val="Arial Cyr"/>
        <charset val="204"/>
      </rPr>
      <t xml:space="preserve">NEW! </t>
    </r>
    <r>
      <rPr>
        <sz val="7"/>
        <color indexed="8"/>
        <rFont val="Arial Cyr"/>
        <charset val="204"/>
      </rPr>
      <t>Обложка профиля в VK, OK desktop+mobile 1590х400, 1944х600</t>
    </r>
  </si>
  <si>
    <t>неделя</t>
  </si>
  <si>
    <t>Пост в закреп. на 24 часа</t>
  </si>
  <si>
    <r>
      <rPr>
        <b/>
        <sz val="7"/>
        <color rgb="FFFF0000"/>
        <rFont val="Arial Cyr"/>
        <charset val="204"/>
      </rPr>
      <t>NEW!</t>
    </r>
    <r>
      <rPr>
        <sz val="7"/>
        <color indexed="8"/>
        <rFont val="Arial Cyr"/>
        <charset val="204"/>
      </rPr>
      <t xml:space="preserve"> Видео обложка профиля для VK, mobile 1190x400</t>
    </r>
  </si>
  <si>
    <t>E-MAIL РАССЫЛКА</t>
  </si>
  <si>
    <t>E-mail рассылка</t>
  </si>
  <si>
    <t>Кол-во адресов</t>
  </si>
  <si>
    <t>Брендированная рассылка по базе Psychologies</t>
  </si>
  <si>
    <t>300 000р + производство 8 000р</t>
  </si>
  <si>
    <t>СЕЗОННЫЕ КОЭФФИЦИЕНТЫ</t>
  </si>
  <si>
    <t>янв</t>
  </si>
  <si>
    <t>июль</t>
  </si>
  <si>
    <t>фев</t>
  </si>
  <si>
    <t>авг</t>
  </si>
  <si>
    <t>март</t>
  </si>
  <si>
    <t>сен</t>
  </si>
  <si>
    <t>апр</t>
  </si>
  <si>
    <t>окт</t>
  </si>
  <si>
    <t>май</t>
  </si>
  <si>
    <t>нояб</t>
  </si>
  <si>
    <t>июнь</t>
  </si>
  <si>
    <t>дек</t>
  </si>
  <si>
    <t>Наценки</t>
  </si>
  <si>
    <t>Синхронизация</t>
  </si>
  <si>
    <t>Наценка за ретаргетинг  в течение месяца после РК (для данных, собранных при помощи внутреннего пикселя HSD)</t>
  </si>
  <si>
    <t>Наценка за таргентинг по сегменту/сегментам аудитории/тегам</t>
  </si>
  <si>
    <t>Наценка First Impression</t>
  </si>
  <si>
    <t>Наценка за таргентинг по сегменту/сегментам аудитории + Гео Москва, Спб</t>
  </si>
  <si>
    <t>Наценка за частоту</t>
  </si>
  <si>
    <t>Таргетинг по разделам</t>
  </si>
  <si>
    <t>Наценка desktop only</t>
  </si>
  <si>
    <t>Потоковое видео в баннере</t>
  </si>
  <si>
    <t>Наценка за 2-й бренд</t>
  </si>
  <si>
    <t>Наценка за превышение веса баннеров от 10% до 30% от веса, указанного в ТТ</t>
  </si>
  <si>
    <t>Эксклюзив (отсутствие конкурентов на выкупленной странице). Только первый экран, для форматов superleaderboard, правый боковой, брендирование</t>
  </si>
  <si>
    <t>Главная страница</t>
  </si>
  <si>
    <t>Гео таргетинг Москва, МО, Питер</t>
  </si>
  <si>
    <t xml:space="preserve">Гео таргетинг Регионы </t>
  </si>
  <si>
    <t>Таргетинг РФ 100%</t>
  </si>
  <si>
    <t xml:space="preserve">примеры форматов: </t>
  </si>
  <si>
    <t>https://wnbanners.hearst-shkulev-media.ru/</t>
  </si>
  <si>
    <t>Все цены указаны в рублях и без учёта 20% НДС</t>
  </si>
  <si>
    <t>Минимальная стоимость заказа - 100 000 руб. после скидки, без НДС</t>
  </si>
  <si>
    <t>Прайс-лист действителен с 10.04.2022 по 01.06.2022</t>
  </si>
  <si>
    <t>При размещении баннера через внешнюю систему подсчёта статистики, предоставление доступа к статистике - обязательно.</t>
  </si>
  <si>
    <t>Департамент интернет проектов ИД HSmedia + 7 (495) 633-56-46</t>
  </si>
  <si>
    <t>Россия, 115162, Москва, ул. Дербеневская 15, стр. Б., e-mail: wn@hsmedia.ru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</si>
</sst>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\ &quot;₽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2"/>
      <name val="Arial Cyr"/>
      <charset val="204"/>
    </font>
    <font>
      <sz val="10"/>
      <color indexed="9"/>
      <name val="Arial Cyr"/>
      <charset val="204"/>
    </font>
    <font>
      <sz val="14"/>
      <color indexed="8"/>
      <name val="Arial Cyr"/>
      <charset val="204"/>
    </font>
    <font>
      <b/>
      <sz val="7"/>
      <color indexed="8"/>
      <name val="Arial Cyr"/>
      <charset val="204"/>
    </font>
    <font>
      <sz val="7"/>
      <color theme="1"/>
      <name val="Calibri"/>
      <family val="2"/>
      <charset val="204"/>
      <scheme val="minor"/>
    </font>
    <font>
      <u/>
      <sz val="10"/>
      <color rgb="FFFF0000"/>
      <name val="Arial Cyr"/>
      <charset val="204"/>
    </font>
    <font>
      <sz val="7"/>
      <name val="Arial Cyr"/>
      <charset val="204"/>
    </font>
    <font>
      <sz val="9"/>
      <color theme="1"/>
      <name val="Cambria"/>
      <family val="1"/>
      <charset val="204"/>
      <scheme val="major"/>
    </font>
    <font>
      <b/>
      <sz val="7"/>
      <color rgb="FFFF0000"/>
      <name val="Arial Cyr"/>
      <charset val="204"/>
    </font>
    <font>
      <sz val="7"/>
      <color theme="1"/>
      <name val="Arial Cyr"/>
      <charset val="204"/>
    </font>
    <font>
      <sz val="7"/>
      <color rgb="FFFF0000"/>
      <name val="Arial Cyr"/>
      <charset val="204"/>
    </font>
    <font>
      <sz val="9"/>
      <color rgb="FFFF0000"/>
      <name val="Calibri"/>
      <family val="2"/>
      <charset val="204"/>
      <scheme val="minor"/>
    </font>
    <font>
      <b/>
      <sz val="7"/>
      <name val="Arial Cyr"/>
      <charset val="204"/>
    </font>
    <font>
      <sz val="8"/>
      <color indexed="8"/>
      <name val="Cambria"/>
      <family val="1"/>
      <charset val="204"/>
      <scheme val="major"/>
    </font>
    <font>
      <b/>
      <sz val="8"/>
      <color indexed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u/>
      <sz val="8"/>
      <color indexed="12"/>
      <name val="Arial Cyr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dotted">
        <color indexed="64"/>
      </top>
      <bottom style="dash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95">
    <xf numFmtId="0" fontId="0" fillId="0" borderId="0" xfId="0"/>
    <xf numFmtId="0" fontId="2" fillId="2" borderId="0" xfId="0" applyFont="1" applyFill="1" applyBorder="1"/>
    <xf numFmtId="0" fontId="4" fillId="3" borderId="0" xfId="2" applyFont="1" applyFill="1" applyAlignment="1" applyProtection="1">
      <alignment horizontal="center" vertical="center"/>
    </xf>
    <xf numFmtId="0" fontId="2" fillId="3" borderId="0" xfId="0" applyFont="1" applyFill="1"/>
    <xf numFmtId="0" fontId="2" fillId="0" borderId="0" xfId="0" applyFont="1"/>
    <xf numFmtId="0" fontId="6" fillId="2" borderId="0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164" fontId="2" fillId="3" borderId="17" xfId="0" applyNumberFormat="1" applyFont="1" applyFill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10" fontId="2" fillId="2" borderId="0" xfId="1" applyNumberFormat="1" applyFont="1" applyFill="1" applyBorder="1" applyAlignment="1"/>
    <xf numFmtId="0" fontId="7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/>
    </xf>
    <xf numFmtId="164" fontId="2" fillId="3" borderId="21" xfId="0" applyNumberFormat="1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8" fillId="0" borderId="26" xfId="0" applyFont="1" applyBorder="1"/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3" fontId="9" fillId="3" borderId="0" xfId="2" applyNumberFormat="1" applyFont="1" applyFill="1" applyBorder="1" applyAlignment="1" applyProtection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center" vertical="center" wrapText="1"/>
    </xf>
    <xf numFmtId="164" fontId="10" fillId="0" borderId="37" xfId="0" applyNumberFormat="1" applyFont="1" applyFill="1" applyBorder="1" applyAlignment="1">
      <alignment horizontal="center" vertical="center" wrapText="1"/>
    </xf>
    <xf numFmtId="3" fontId="10" fillId="3" borderId="37" xfId="0" applyNumberFormat="1" applyFont="1" applyFill="1" applyBorder="1" applyAlignment="1">
      <alignment horizontal="center" vertical="center" wrapText="1"/>
    </xf>
    <xf numFmtId="164" fontId="10" fillId="0" borderId="38" xfId="0" applyNumberFormat="1" applyFont="1" applyFill="1" applyBorder="1" applyAlignment="1">
      <alignment horizontal="center" vertical="center"/>
    </xf>
    <xf numFmtId="164" fontId="10" fillId="3" borderId="3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/>
    <xf numFmtId="9" fontId="2" fillId="2" borderId="0" xfId="1" applyFont="1" applyFill="1" applyBorder="1"/>
    <xf numFmtId="0" fontId="11" fillId="0" borderId="0" xfId="0" applyFont="1" applyAlignment="1">
      <alignment horizontal="center" wrapText="1"/>
    </xf>
    <xf numFmtId="0" fontId="7" fillId="3" borderId="4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41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/>
    </xf>
    <xf numFmtId="0" fontId="0" fillId="3" borderId="39" xfId="0" applyFill="1" applyBorder="1" applyAlignment="1"/>
    <xf numFmtId="165" fontId="2" fillId="2" borderId="0" xfId="0" applyNumberFormat="1" applyFont="1" applyFill="1" applyBorder="1"/>
    <xf numFmtId="0" fontId="7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horizontal="center" vertical="center" wrapText="1"/>
    </xf>
    <xf numFmtId="3" fontId="10" fillId="3" borderId="43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/>
    </xf>
    <xf numFmtId="164" fontId="2" fillId="3" borderId="37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164" fontId="2" fillId="3" borderId="52" xfId="0" applyNumberFormat="1" applyFont="1" applyFill="1" applyBorder="1" applyAlignment="1">
      <alignment horizontal="center" vertical="center" wrapText="1"/>
    </xf>
    <xf numFmtId="164" fontId="2" fillId="3" borderId="38" xfId="0" applyNumberFormat="1" applyFont="1" applyFill="1" applyBorder="1" applyAlignment="1">
      <alignment horizontal="center" vertical="center" wrapText="1"/>
    </xf>
    <xf numFmtId="164" fontId="2" fillId="3" borderId="53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left" vertical="center"/>
    </xf>
    <xf numFmtId="164" fontId="2" fillId="3" borderId="55" xfId="0" applyNumberFormat="1" applyFont="1" applyFill="1" applyBorder="1" applyAlignment="1">
      <alignment horizontal="center" vertical="center" wrapText="1"/>
    </xf>
    <xf numFmtId="3" fontId="2" fillId="3" borderId="56" xfId="0" applyNumberFormat="1" applyFont="1" applyFill="1" applyBorder="1" applyAlignment="1">
      <alignment horizontal="center" vertical="center"/>
    </xf>
    <xf numFmtId="164" fontId="2" fillId="3" borderId="57" xfId="0" applyNumberFormat="1" applyFont="1" applyFill="1" applyBorder="1" applyAlignment="1">
      <alignment horizontal="center" vertical="center" wrapText="1"/>
    </xf>
    <xf numFmtId="164" fontId="2" fillId="3" borderId="44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vertical="center" wrapText="1"/>
    </xf>
    <xf numFmtId="0" fontId="2" fillId="2" borderId="64" xfId="0" applyFont="1" applyFill="1" applyBorder="1" applyAlignment="1">
      <alignment vertical="center" wrapText="1"/>
    </xf>
    <xf numFmtId="164" fontId="2" fillId="2" borderId="64" xfId="0" applyNumberFormat="1" applyFont="1" applyFill="1" applyBorder="1" applyAlignment="1">
      <alignment vertical="center" wrapText="1"/>
    </xf>
    <xf numFmtId="3" fontId="2" fillId="2" borderId="64" xfId="0" applyNumberFormat="1" applyFont="1" applyFill="1" applyBorder="1" applyAlignment="1">
      <alignment horizontal="center" vertical="center" wrapText="1"/>
    </xf>
    <xf numFmtId="3" fontId="2" fillId="2" borderId="65" xfId="0" applyNumberFormat="1" applyFont="1" applyFill="1" applyBorder="1" applyAlignment="1">
      <alignment horizontal="center" vertical="center" wrapText="1"/>
    </xf>
    <xf numFmtId="3" fontId="2" fillId="2" borderId="66" xfId="0" applyNumberFormat="1" applyFont="1" applyFill="1" applyBorder="1" applyAlignment="1">
      <alignment horizontal="center" vertical="center" wrapText="1"/>
    </xf>
    <xf numFmtId="164" fontId="13" fillId="2" borderId="67" xfId="0" applyNumberFormat="1" applyFont="1" applyFill="1" applyBorder="1" applyAlignment="1">
      <alignment horizontal="center" vertical="center" wrapText="1"/>
    </xf>
    <xf numFmtId="3" fontId="2" fillId="3" borderId="64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2" borderId="41" xfId="0" applyNumberFormat="1" applyFont="1" applyFill="1" applyBorder="1" applyAlignment="1">
      <alignment horizontal="center" vertical="center" wrapText="1"/>
    </xf>
    <xf numFmtId="164" fontId="13" fillId="2" borderId="19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164" fontId="10" fillId="3" borderId="19" xfId="0" applyNumberFormat="1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3" borderId="0" xfId="0" applyFont="1" applyFill="1" applyAlignment="1"/>
    <xf numFmtId="0" fontId="7" fillId="0" borderId="20" xfId="0" applyFont="1" applyBorder="1" applyAlignment="1">
      <alignment vertical="center" wrapText="1"/>
    </xf>
    <xf numFmtId="0" fontId="10" fillId="3" borderId="21" xfId="0" applyFont="1" applyFill="1" applyBorder="1" applyAlignment="1">
      <alignment vertical="center" wrapText="1"/>
    </xf>
    <xf numFmtId="164" fontId="2" fillId="2" borderId="21" xfId="0" applyNumberFormat="1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Alignment="1"/>
    <xf numFmtId="0" fontId="7" fillId="0" borderId="2" xfId="0" applyFont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/>
    </xf>
    <xf numFmtId="0" fontId="7" fillId="5" borderId="76" xfId="0" applyFont="1" applyFill="1" applyBorder="1" applyAlignment="1">
      <alignment horizontal="center" vertical="center"/>
    </xf>
    <xf numFmtId="0" fontId="7" fillId="5" borderId="77" xfId="0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 wrapText="1"/>
    </xf>
    <xf numFmtId="3" fontId="13" fillId="3" borderId="79" xfId="0" applyNumberFormat="1" applyFont="1" applyFill="1" applyBorder="1" applyAlignment="1">
      <alignment horizontal="center" vertical="center" wrapText="1"/>
    </xf>
    <xf numFmtId="3" fontId="2" fillId="3" borderId="79" xfId="0" applyNumberFormat="1" applyFont="1" applyFill="1" applyBorder="1" applyAlignment="1">
      <alignment horizontal="center" vertical="center" wrapText="1"/>
    </xf>
    <xf numFmtId="3" fontId="13" fillId="3" borderId="37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13" fillId="3" borderId="80" xfId="0" applyNumberFormat="1" applyFont="1" applyFill="1" applyBorder="1" applyAlignment="1">
      <alignment horizontal="center" vertical="center" wrapText="1"/>
    </xf>
    <xf numFmtId="3" fontId="2" fillId="0" borderId="78" xfId="0" applyNumberFormat="1" applyFont="1" applyFill="1" applyBorder="1" applyAlignment="1">
      <alignment horizontal="center" vertical="center" wrapText="1"/>
    </xf>
    <xf numFmtId="164" fontId="2" fillId="0" borderId="79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0" fontId="7" fillId="0" borderId="81" xfId="0" applyFont="1" applyBorder="1" applyAlignment="1">
      <alignment vertical="center" wrapText="1"/>
    </xf>
    <xf numFmtId="3" fontId="13" fillId="3" borderId="18" xfId="0" applyNumberFormat="1" applyFont="1" applyFill="1" applyBorder="1" applyAlignment="1">
      <alignment horizontal="center" vertical="center" wrapText="1"/>
    </xf>
    <xf numFmtId="3" fontId="2" fillId="3" borderId="82" xfId="0" applyNumberFormat="1" applyFont="1" applyFill="1" applyBorder="1" applyAlignment="1">
      <alignment horizontal="center" vertical="center" wrapText="1"/>
    </xf>
    <xf numFmtId="3" fontId="13" fillId="3" borderId="83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13" fillId="3" borderId="84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164" fontId="2" fillId="0" borderId="85" xfId="0" applyNumberFormat="1" applyFont="1" applyFill="1" applyBorder="1" applyAlignment="1">
      <alignment horizontal="center" vertical="center" wrapText="1"/>
    </xf>
    <xf numFmtId="3" fontId="2" fillId="0" borderId="86" xfId="0" applyNumberFormat="1" applyFont="1" applyFill="1" applyBorder="1" applyAlignment="1">
      <alignment horizontal="center" vertical="center" wrapText="1"/>
    </xf>
    <xf numFmtId="3" fontId="3" fillId="3" borderId="0" xfId="2" applyNumberFormat="1" applyFill="1" applyBorder="1" applyAlignment="1" applyProtection="1">
      <alignment horizontal="left"/>
    </xf>
    <xf numFmtId="3" fontId="2" fillId="3" borderId="18" xfId="0" applyNumberFormat="1" applyFont="1" applyFill="1" applyBorder="1" applyAlignment="1">
      <alignment horizontal="center" vertical="center" wrapText="1"/>
    </xf>
    <xf numFmtId="3" fontId="13" fillId="3" borderId="8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7" fillId="0" borderId="87" xfId="0" applyFont="1" applyBorder="1" applyAlignment="1">
      <alignment vertical="center" wrapText="1"/>
    </xf>
    <xf numFmtId="3" fontId="13" fillId="3" borderId="88" xfId="0" applyNumberFormat="1" applyFont="1" applyFill="1" applyBorder="1" applyAlignment="1">
      <alignment horizontal="center" vertical="center" wrapText="1"/>
    </xf>
    <xf numFmtId="164" fontId="2" fillId="0" borderId="89" xfId="0" applyNumberFormat="1" applyFont="1" applyFill="1" applyBorder="1" applyAlignment="1">
      <alignment horizontal="center" vertical="center" wrapText="1"/>
    </xf>
    <xf numFmtId="3" fontId="13" fillId="3" borderId="90" xfId="0" applyNumberFormat="1" applyFont="1" applyFill="1" applyBorder="1" applyAlignment="1">
      <alignment horizontal="center" vertical="center" wrapText="1"/>
    </xf>
    <xf numFmtId="164" fontId="2" fillId="0" borderId="91" xfId="0" applyNumberFormat="1" applyFont="1" applyFill="1" applyBorder="1" applyAlignment="1">
      <alignment horizontal="center" vertical="center" wrapText="1"/>
    </xf>
    <xf numFmtId="164" fontId="13" fillId="3" borderId="92" xfId="0" applyNumberFormat="1" applyFont="1" applyFill="1" applyBorder="1" applyAlignment="1">
      <alignment horizontal="center" vertical="center" wrapText="1"/>
    </xf>
    <xf numFmtId="3" fontId="2" fillId="0" borderId="93" xfId="0" applyNumberFormat="1" applyFont="1" applyFill="1" applyBorder="1" applyAlignment="1">
      <alignment horizontal="center" vertical="center" wrapText="1"/>
    </xf>
    <xf numFmtId="3" fontId="2" fillId="0" borderId="94" xfId="0" applyNumberFormat="1" applyFont="1" applyFill="1" applyBorder="1" applyAlignment="1">
      <alignment horizontal="center" vertical="center" wrapText="1"/>
    </xf>
    <xf numFmtId="164" fontId="2" fillId="0" borderId="95" xfId="0" applyNumberFormat="1" applyFont="1" applyFill="1" applyBorder="1" applyAlignment="1">
      <alignment horizontal="center" vertical="center" wrapText="1"/>
    </xf>
    <xf numFmtId="164" fontId="13" fillId="3" borderId="96" xfId="0" applyNumberFormat="1" applyFont="1" applyFill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horizontal="center" vertical="center" wrapText="1"/>
    </xf>
    <xf numFmtId="164" fontId="2" fillId="0" borderId="98" xfId="0" applyNumberFormat="1" applyFont="1" applyFill="1" applyBorder="1" applyAlignment="1">
      <alignment horizontal="center" vertical="center" wrapText="1"/>
    </xf>
    <xf numFmtId="3" fontId="2" fillId="0" borderId="99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7" fillId="0" borderId="39" xfId="0" applyFont="1" applyBorder="1" applyAlignment="1">
      <alignment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164" fontId="13" fillId="3" borderId="100" xfId="0" applyNumberFormat="1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center" wrapText="1"/>
    </xf>
    <xf numFmtId="3" fontId="2" fillId="0" borderId="100" xfId="0" applyNumberFormat="1" applyFont="1" applyFill="1" applyBorder="1" applyAlignment="1">
      <alignment horizontal="center" vertical="center" wrapText="1"/>
    </xf>
    <xf numFmtId="0" fontId="7" fillId="0" borderId="101" xfId="0" applyFont="1" applyBorder="1" applyAlignment="1">
      <alignment vertical="center" wrapText="1"/>
    </xf>
    <xf numFmtId="3" fontId="13" fillId="3" borderId="102" xfId="0" applyNumberFormat="1" applyFont="1" applyFill="1" applyBorder="1" applyAlignment="1">
      <alignment horizontal="center" vertical="center" wrapText="1"/>
    </xf>
    <xf numFmtId="3" fontId="2" fillId="3" borderId="103" xfId="0" applyNumberFormat="1" applyFont="1" applyFill="1" applyBorder="1" applyAlignment="1">
      <alignment horizontal="center" vertical="center" wrapText="1"/>
    </xf>
    <xf numFmtId="3" fontId="13" fillId="3" borderId="104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13" fillId="3" borderId="105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horizontal="center" vertical="center"/>
    </xf>
    <xf numFmtId="0" fontId="7" fillId="5" borderId="107" xfId="0" applyFont="1" applyFill="1" applyBorder="1" applyAlignment="1">
      <alignment horizontal="center" vertical="center"/>
    </xf>
    <xf numFmtId="0" fontId="7" fillId="5" borderId="108" xfId="0" applyFont="1" applyFill="1" applyBorder="1" applyAlignment="1">
      <alignment horizontal="center" vertical="center"/>
    </xf>
    <xf numFmtId="0" fontId="7" fillId="5" borderId="109" xfId="0" applyFont="1" applyFill="1" applyBorder="1" applyAlignment="1">
      <alignment horizontal="center" vertical="center"/>
    </xf>
    <xf numFmtId="3" fontId="2" fillId="0" borderId="110" xfId="0" applyNumberFormat="1" applyFont="1" applyFill="1" applyBorder="1" applyAlignment="1">
      <alignment horizontal="center" vertical="center" wrapText="1"/>
    </xf>
    <xf numFmtId="3" fontId="13" fillId="0" borderId="111" xfId="0" applyNumberFormat="1" applyFont="1" applyFill="1" applyBorder="1" applyAlignment="1">
      <alignment horizontal="center" vertical="center" wrapText="1"/>
    </xf>
    <xf numFmtId="3" fontId="10" fillId="0" borderId="111" xfId="0" applyNumberFormat="1" applyFont="1" applyFill="1" applyBorder="1" applyAlignment="1">
      <alignment horizontal="center" vertical="center" wrapText="1"/>
    </xf>
    <xf numFmtId="3" fontId="13" fillId="0" borderId="112" xfId="0" applyNumberFormat="1" applyFont="1" applyFill="1" applyBorder="1" applyAlignment="1">
      <alignment horizontal="center" vertical="center" wrapText="1"/>
    </xf>
    <xf numFmtId="164" fontId="13" fillId="0" borderId="113" xfId="0" applyNumberFormat="1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 wrapText="1"/>
    </xf>
    <xf numFmtId="3" fontId="13" fillId="0" borderId="115" xfId="0" applyNumberFormat="1" applyFont="1" applyFill="1" applyBorder="1" applyAlignment="1">
      <alignment horizontal="center" vertical="center" wrapText="1"/>
    </xf>
    <xf numFmtId="3" fontId="10" fillId="0" borderId="116" xfId="0" applyNumberFormat="1" applyFont="1" applyFill="1" applyBorder="1" applyAlignment="1">
      <alignment horizontal="center" vertical="center" wrapText="1"/>
    </xf>
    <xf numFmtId="3" fontId="13" fillId="0" borderId="117" xfId="0" applyNumberFormat="1" applyFont="1" applyFill="1" applyBorder="1" applyAlignment="1">
      <alignment horizontal="center" vertical="center" wrapText="1"/>
    </xf>
    <xf numFmtId="164" fontId="13" fillId="0" borderId="118" xfId="0" applyNumberFormat="1" applyFont="1" applyFill="1" applyBorder="1" applyAlignment="1">
      <alignment horizontal="center" vertical="center"/>
    </xf>
    <xf numFmtId="3" fontId="2" fillId="0" borderId="119" xfId="0" applyNumberFormat="1" applyFont="1" applyFill="1" applyBorder="1" applyAlignment="1">
      <alignment horizontal="center" vertical="center" wrapText="1"/>
    </xf>
    <xf numFmtId="3" fontId="13" fillId="0" borderId="76" xfId="0" applyNumberFormat="1" applyFont="1" applyFill="1" applyBorder="1" applyAlignment="1">
      <alignment horizontal="center" vertical="center" wrapText="1"/>
    </xf>
    <xf numFmtId="3" fontId="10" fillId="0" borderId="120" xfId="0" applyNumberFormat="1" applyFont="1" applyFill="1" applyBorder="1" applyAlignment="1">
      <alignment horizontal="center" vertical="center" wrapText="1"/>
    </xf>
    <xf numFmtId="164" fontId="13" fillId="0" borderId="121" xfId="0" applyNumberFormat="1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 wrapText="1"/>
    </xf>
    <xf numFmtId="3" fontId="13" fillId="0" borderId="123" xfId="0" applyNumberFormat="1" applyFont="1" applyFill="1" applyBorder="1" applyAlignment="1">
      <alignment horizontal="center" vertical="center" wrapText="1"/>
    </xf>
    <xf numFmtId="3" fontId="10" fillId="0" borderId="124" xfId="0" applyNumberFormat="1" applyFont="1" applyFill="1" applyBorder="1" applyAlignment="1">
      <alignment horizontal="center" vertical="center" wrapText="1"/>
    </xf>
    <xf numFmtId="164" fontId="13" fillId="0" borderId="105" xfId="0" applyNumberFormat="1" applyFont="1" applyFill="1" applyBorder="1" applyAlignment="1">
      <alignment horizontal="center" vertical="center"/>
    </xf>
    <xf numFmtId="3" fontId="13" fillId="0" borderId="102" xfId="0" applyNumberFormat="1" applyFont="1" applyFill="1" applyBorder="1" applyAlignment="1">
      <alignment horizontal="center" vertical="center" wrapText="1"/>
    </xf>
    <xf numFmtId="3" fontId="10" fillId="0" borderId="102" xfId="0" applyNumberFormat="1" applyFont="1" applyFill="1" applyBorder="1" applyAlignment="1">
      <alignment horizontal="center" vertical="center" wrapText="1"/>
    </xf>
    <xf numFmtId="164" fontId="13" fillId="0" borderId="10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4" borderId="78" xfId="0" applyFont="1" applyFill="1" applyBorder="1" applyAlignment="1">
      <alignment horizontal="center" vertical="center"/>
    </xf>
    <xf numFmtId="0" fontId="7" fillId="4" borderId="125" xfId="0" applyFont="1" applyFill="1" applyBorder="1" applyAlignment="1">
      <alignment horizontal="center" vertical="center"/>
    </xf>
    <xf numFmtId="0" fontId="7" fillId="4" borderId="12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7" fillId="5" borderId="12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57" xfId="0" applyFont="1" applyBorder="1" applyAlignment="1">
      <alignment vertical="center" wrapText="1"/>
    </xf>
    <xf numFmtId="3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12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64" fontId="17" fillId="3" borderId="0" xfId="3" applyNumberFormat="1" applyFont="1" applyFill="1"/>
    <xf numFmtId="0" fontId="17" fillId="3" borderId="0" xfId="3" applyFont="1" applyFill="1"/>
    <xf numFmtId="0" fontId="17" fillId="0" borderId="0" xfId="3" applyFont="1"/>
    <xf numFmtId="0" fontId="18" fillId="4" borderId="1" xfId="3" applyFont="1" applyFill="1" applyBorder="1" applyAlignment="1">
      <alignment horizontal="center" vertical="center"/>
    </xf>
    <xf numFmtId="0" fontId="18" fillId="4" borderId="2" xfId="3" applyFont="1" applyFill="1" applyBorder="1" applyAlignment="1">
      <alignment horizontal="center" vertical="center"/>
    </xf>
    <xf numFmtId="0" fontId="17" fillId="2" borderId="0" xfId="3" applyFont="1" applyFill="1" applyBorder="1"/>
    <xf numFmtId="3" fontId="17" fillId="3" borderId="0" xfId="3" applyNumberFormat="1" applyFont="1" applyFill="1" applyBorder="1" applyAlignment="1">
      <alignment horizontal="center"/>
    </xf>
    <xf numFmtId="10" fontId="19" fillId="3" borderId="0" xfId="4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7" fillId="2" borderId="58" xfId="3" applyFont="1" applyFill="1" applyBorder="1" applyAlignment="1">
      <alignment horizontal="left" vertical="center" wrapText="1"/>
    </xf>
    <xf numFmtId="9" fontId="17" fillId="2" borderId="62" xfId="3" applyNumberFormat="1" applyFont="1" applyFill="1" applyBorder="1" applyAlignment="1">
      <alignment horizontal="center" vertical="center"/>
    </xf>
    <xf numFmtId="0" fontId="17" fillId="3" borderId="71" xfId="3" applyFont="1" applyFill="1" applyBorder="1" applyAlignment="1">
      <alignment horizontal="left" vertical="center" wrapText="1"/>
    </xf>
    <xf numFmtId="9" fontId="17" fillId="2" borderId="127" xfId="3" applyNumberFormat="1" applyFont="1" applyFill="1" applyBorder="1" applyAlignment="1">
      <alignment horizontal="center" vertical="center"/>
    </xf>
    <xf numFmtId="0" fontId="17" fillId="2" borderId="71" xfId="3" applyFont="1" applyFill="1" applyBorder="1" applyAlignment="1">
      <alignment horizontal="left" vertical="center" wrapText="1"/>
    </xf>
    <xf numFmtId="0" fontId="20" fillId="3" borderId="0" xfId="4" applyFont="1" applyFill="1"/>
    <xf numFmtId="9" fontId="17" fillId="3" borderId="127" xfId="3" applyNumberFormat="1" applyFont="1" applyFill="1" applyBorder="1" applyAlignment="1">
      <alignment horizontal="center" vertical="center"/>
    </xf>
    <xf numFmtId="49" fontId="17" fillId="0" borderId="0" xfId="3" applyNumberFormat="1" applyFont="1" applyBorder="1" applyAlignment="1">
      <alignment horizontal="center"/>
    </xf>
    <xf numFmtId="9" fontId="17" fillId="3" borderId="127" xfId="3" applyNumberFormat="1" applyFont="1" applyFill="1" applyBorder="1" applyAlignment="1">
      <alignment horizontal="center" vertical="center" wrapText="1"/>
    </xf>
    <xf numFmtId="3" fontId="3" fillId="3" borderId="0" xfId="2" applyNumberFormat="1" applyFill="1" applyBorder="1" applyAlignment="1" applyProtection="1">
      <alignment horizontal="center" vertical="center"/>
    </xf>
    <xf numFmtId="0" fontId="17" fillId="3" borderId="0" xfId="3" applyFont="1" applyFill="1" applyBorder="1" applyAlignment="1">
      <alignment horizontal="center"/>
    </xf>
    <xf numFmtId="0" fontId="17" fillId="3" borderId="14" xfId="3" applyFont="1" applyFill="1" applyBorder="1" applyAlignment="1">
      <alignment horizontal="left" vertical="center" wrapText="1"/>
    </xf>
    <xf numFmtId="9" fontId="17" fillId="3" borderId="15" xfId="3" applyNumberFormat="1" applyFont="1" applyFill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left" wrapText="1"/>
    </xf>
    <xf numFmtId="9" fontId="17" fillId="3" borderId="0" xfId="3" applyNumberFormat="1" applyFont="1" applyFill="1" applyBorder="1" applyAlignment="1">
      <alignment horizontal="center" wrapText="1"/>
    </xf>
    <xf numFmtId="0" fontId="17" fillId="3" borderId="0" xfId="3" applyFont="1" applyFill="1" applyAlignment="1">
      <alignment horizontal="center"/>
    </xf>
    <xf numFmtId="0" fontId="17" fillId="3" borderId="0" xfId="3" applyFont="1" applyFill="1" applyBorder="1" applyAlignment="1">
      <alignment horizontal="left"/>
    </xf>
    <xf numFmtId="49" fontId="17" fillId="3" borderId="0" xfId="3" applyNumberFormat="1" applyFont="1" applyFill="1" applyBorder="1" applyAlignment="1">
      <alignment horizontal="center"/>
    </xf>
    <xf numFmtId="0" fontId="17" fillId="3" borderId="0" xfId="3" applyFont="1" applyFill="1" applyBorder="1"/>
    <xf numFmtId="0" fontId="20" fillId="6" borderId="0" xfId="4" applyFont="1" applyFill="1"/>
    <xf numFmtId="49" fontId="21" fillId="6" borderId="0" xfId="2" applyNumberFormat="1" applyFont="1" applyFill="1" applyBorder="1" applyAlignment="1" applyProtection="1">
      <alignment horizontal="center"/>
    </xf>
    <xf numFmtId="0" fontId="17" fillId="6" borderId="0" xfId="3" applyFont="1" applyFill="1"/>
    <xf numFmtId="0" fontId="17" fillId="6" borderId="0" xfId="3" applyFont="1" applyFill="1" applyAlignment="1">
      <alignment horizontal="left"/>
    </xf>
    <xf numFmtId="0" fontId="17" fillId="6" borderId="0" xfId="3" applyFont="1" applyFill="1" applyBorder="1"/>
    <xf numFmtId="0" fontId="17" fillId="2" borderId="0" xfId="3" applyFont="1" applyFill="1" applyBorder="1" applyAlignment="1">
      <alignment horizontal="center"/>
    </xf>
    <xf numFmtId="164" fontId="20" fillId="3" borderId="0" xfId="4" applyNumberFormat="1" applyFont="1" applyFill="1"/>
    <xf numFmtId="0" fontId="20" fillId="3" borderId="0" xfId="4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2 2 4" xfId="3"/>
    <cellStyle name="Обычный 2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sychologies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3</xdr:row>
      <xdr:rowOff>109825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33350"/>
          <a:ext cx="2879725" cy="46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legra.ph/Byuti-nahodki-i-novinki-nedeli-magnievye-hlopya-sestrinskij-parfyum-i-russkaya-podvodka-03-15" TargetMode="External"/><Relationship Id="rId2" Type="http://schemas.openxmlformats.org/officeDocument/2006/relationships/hyperlink" Target="https://prnt.sc/t63k1a" TargetMode="External"/><Relationship Id="rId1" Type="http://schemas.openxmlformats.org/officeDocument/2006/relationships/hyperlink" Target="https://wnbanners.hearst-shkulev-media.r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1"/>
  <sheetViews>
    <sheetView tabSelected="1" workbookViewId="0">
      <selection sqref="A1:XFD1048576"/>
    </sheetView>
  </sheetViews>
  <sheetFormatPr defaultColWidth="19.453125" defaultRowHeight="10.9" customHeight="1" x14ac:dyDescent="0.2"/>
  <cols>
    <col min="1" max="1" width="2" style="4" customWidth="1"/>
    <col min="2" max="2" width="25.54296875" style="4" customWidth="1"/>
    <col min="3" max="3" width="20" style="4" customWidth="1"/>
    <col min="4" max="4" width="19.26953125" style="4" customWidth="1"/>
    <col min="5" max="5" width="14.81640625" style="4" customWidth="1"/>
    <col min="6" max="6" width="10.1796875" style="4" customWidth="1"/>
    <col min="7" max="7" width="10.08984375" style="4" customWidth="1"/>
    <col min="8" max="8" width="13.1796875" style="4" customWidth="1"/>
    <col min="9" max="9" width="13" style="4" customWidth="1"/>
    <col min="10" max="10" width="11.1796875" style="4" customWidth="1"/>
    <col min="11" max="11" width="8.90625" style="3" customWidth="1"/>
    <col min="12" max="12" width="8.7265625" style="3" customWidth="1"/>
    <col min="13" max="13" width="6.81640625" style="3" customWidth="1"/>
    <col min="14" max="14" width="7" style="3" customWidth="1"/>
    <col min="15" max="15" width="8.81640625" style="3" customWidth="1"/>
    <col min="16" max="16" width="5.7265625" style="3" customWidth="1"/>
    <col min="17" max="17" width="8.90625" style="3" customWidth="1"/>
    <col min="18" max="18" width="9" style="3" customWidth="1"/>
    <col min="19" max="19" width="6.453125" style="3" customWidth="1"/>
    <col min="20" max="21" width="7.81640625" style="4" customWidth="1"/>
    <col min="22" max="22" width="7.1796875" style="4" customWidth="1"/>
    <col min="23" max="23" width="8.6328125" style="4" customWidth="1"/>
    <col min="24" max="24" width="9.1796875" style="4" customWidth="1"/>
    <col min="25" max="16384" width="19.453125" style="4"/>
  </cols>
  <sheetData>
    <row r="1" spans="1:19" ht="10.9" customHeight="1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0.9" customHeight="1" x14ac:dyDescent="0.2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7.5" x14ac:dyDescent="0.35">
      <c r="A3" s="1"/>
      <c r="B3" s="1"/>
      <c r="C3" s="1"/>
      <c r="D3" s="5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9" ht="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ht="9.65" customHeight="1" thickBot="1" x14ac:dyDescent="0.2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9" ht="16.5" customHeight="1" thickBot="1" x14ac:dyDescent="0.25">
      <c r="A6" s="1"/>
      <c r="B6" s="6" t="s">
        <v>2</v>
      </c>
      <c r="C6" s="7"/>
      <c r="D6" s="7"/>
      <c r="E6" s="7"/>
      <c r="F6" s="7"/>
      <c r="G6" s="8"/>
      <c r="H6" s="1"/>
      <c r="I6" s="1"/>
      <c r="J6" s="1"/>
      <c r="K6" s="1"/>
      <c r="L6" s="1"/>
      <c r="M6" s="1"/>
      <c r="Q6" s="4"/>
      <c r="R6" s="4"/>
      <c r="S6" s="4"/>
    </row>
    <row r="7" spans="1:19" ht="9" x14ac:dyDescent="0.2">
      <c r="A7" s="1"/>
      <c r="B7" s="9" t="s">
        <v>3</v>
      </c>
      <c r="C7" s="10" t="s">
        <v>4</v>
      </c>
      <c r="D7" s="11" t="s">
        <v>5</v>
      </c>
      <c r="E7" s="12" t="s">
        <v>6</v>
      </c>
      <c r="F7" s="13" t="s">
        <v>7</v>
      </c>
      <c r="G7" s="14"/>
      <c r="H7" s="1"/>
      <c r="I7" s="1"/>
      <c r="J7" s="1"/>
      <c r="K7" s="1"/>
      <c r="L7" s="1"/>
      <c r="M7" s="1"/>
      <c r="N7" s="4"/>
      <c r="O7" s="4"/>
      <c r="P7" s="4"/>
      <c r="Q7" s="4"/>
      <c r="R7" s="4"/>
      <c r="S7" s="4"/>
    </row>
    <row r="8" spans="1:19" ht="18.5" thickBot="1" x14ac:dyDescent="0.25">
      <c r="A8" s="1"/>
      <c r="B8" s="15"/>
      <c r="C8" s="16"/>
      <c r="D8" s="17"/>
      <c r="E8" s="18"/>
      <c r="F8" s="19" t="s">
        <v>8</v>
      </c>
      <c r="G8" s="20" t="s">
        <v>9</v>
      </c>
      <c r="H8" s="1"/>
      <c r="I8" s="1"/>
      <c r="J8" s="1"/>
      <c r="K8" s="1"/>
      <c r="L8" s="1"/>
      <c r="M8" s="1"/>
      <c r="N8" s="4"/>
      <c r="O8" s="4"/>
      <c r="P8" s="4"/>
      <c r="Q8" s="4"/>
      <c r="R8" s="4"/>
      <c r="S8" s="4"/>
    </row>
    <row r="9" spans="1:19" ht="21.5" customHeight="1" x14ac:dyDescent="0.2">
      <c r="A9" s="1"/>
      <c r="B9" s="21" t="s">
        <v>10</v>
      </c>
      <c r="C9" s="22" t="s">
        <v>11</v>
      </c>
      <c r="D9" s="23">
        <v>1500</v>
      </c>
      <c r="E9" s="24" t="s">
        <v>12</v>
      </c>
      <c r="F9" s="25">
        <f t="shared" ref="F9:F14" si="0">G9*750</f>
        <v>1012500</v>
      </c>
      <c r="G9" s="26">
        <v>1350</v>
      </c>
      <c r="H9" s="1"/>
      <c r="I9" s="1"/>
      <c r="J9" s="1"/>
      <c r="K9" s="1"/>
      <c r="L9" s="1"/>
      <c r="M9" s="1"/>
      <c r="N9" s="4"/>
      <c r="O9" s="4"/>
      <c r="P9" s="4"/>
      <c r="Q9" s="4"/>
      <c r="R9" s="4"/>
      <c r="S9" s="4"/>
    </row>
    <row r="10" spans="1:19" ht="21.5" customHeight="1" x14ac:dyDescent="0.2">
      <c r="A10" s="1"/>
      <c r="B10" s="21" t="s">
        <v>13</v>
      </c>
      <c r="C10" s="22" t="s">
        <v>11</v>
      </c>
      <c r="D10" s="23">
        <v>1100</v>
      </c>
      <c r="E10" s="24" t="s">
        <v>12</v>
      </c>
      <c r="F10" s="25">
        <f t="shared" si="0"/>
        <v>735000</v>
      </c>
      <c r="G10" s="26">
        <v>980</v>
      </c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</row>
    <row r="11" spans="1:19" ht="9" x14ac:dyDescent="0.2">
      <c r="A11" s="1"/>
      <c r="B11" s="21" t="s">
        <v>14</v>
      </c>
      <c r="C11" s="22" t="s">
        <v>15</v>
      </c>
      <c r="D11" s="23">
        <v>800</v>
      </c>
      <c r="E11" s="24" t="s">
        <v>12</v>
      </c>
      <c r="F11" s="25">
        <f t="shared" si="0"/>
        <v>540000</v>
      </c>
      <c r="G11" s="26">
        <v>720</v>
      </c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</row>
    <row r="12" spans="1:19" ht="9" x14ac:dyDescent="0.2">
      <c r="A12" s="1"/>
      <c r="B12" s="21" t="s">
        <v>16</v>
      </c>
      <c r="C12" s="22" t="s">
        <v>17</v>
      </c>
      <c r="D12" s="23">
        <v>425</v>
      </c>
      <c r="E12" s="24" t="s">
        <v>12</v>
      </c>
      <c r="F12" s="25">
        <f t="shared" si="0"/>
        <v>262500</v>
      </c>
      <c r="G12" s="26">
        <v>350</v>
      </c>
      <c r="H12" s="1"/>
      <c r="I12" s="1"/>
      <c r="J12" s="1"/>
      <c r="K12" s="1"/>
      <c r="L12" s="1"/>
      <c r="M12" s="1"/>
      <c r="N12" s="4"/>
      <c r="O12" s="4"/>
      <c r="P12" s="4"/>
      <c r="Q12" s="4"/>
      <c r="R12" s="4"/>
      <c r="S12" s="4"/>
    </row>
    <row r="13" spans="1:19" ht="21" customHeight="1" x14ac:dyDescent="0.2">
      <c r="B13" s="21" t="s">
        <v>18</v>
      </c>
      <c r="C13" s="22" t="s">
        <v>19</v>
      </c>
      <c r="D13" s="23">
        <v>1100</v>
      </c>
      <c r="E13" s="24" t="s">
        <v>20</v>
      </c>
      <c r="F13" s="25">
        <v>735000</v>
      </c>
      <c r="G13" s="27">
        <v>980</v>
      </c>
      <c r="H13" s="28"/>
      <c r="I13" s="28"/>
      <c r="J13" s="29"/>
      <c r="K13" s="28"/>
      <c r="L13" s="28"/>
      <c r="M13" s="28"/>
      <c r="N13" s="4"/>
      <c r="O13" s="4"/>
      <c r="P13" s="4"/>
      <c r="Q13" s="4"/>
      <c r="R13" s="4"/>
      <c r="S13" s="4"/>
    </row>
    <row r="14" spans="1:19" ht="9.5" thickBot="1" x14ac:dyDescent="0.25">
      <c r="A14" s="1"/>
      <c r="B14" s="30" t="s">
        <v>21</v>
      </c>
      <c r="C14" s="31" t="s">
        <v>22</v>
      </c>
      <c r="D14" s="32">
        <v>150</v>
      </c>
      <c r="E14" s="33" t="s">
        <v>12</v>
      </c>
      <c r="F14" s="34">
        <f t="shared" si="0"/>
        <v>93750</v>
      </c>
      <c r="G14" s="35">
        <v>125</v>
      </c>
      <c r="H14" s="1"/>
      <c r="I14" s="1"/>
      <c r="J14" s="1"/>
      <c r="K14" s="1"/>
      <c r="L14" s="1"/>
      <c r="M14" s="1"/>
      <c r="N14" s="4"/>
      <c r="O14" s="4"/>
      <c r="P14" s="4"/>
      <c r="Q14" s="4"/>
      <c r="R14" s="4"/>
      <c r="S14" s="4"/>
    </row>
    <row r="15" spans="1:19" ht="18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/>
      <c r="P15" s="4"/>
      <c r="Q15" s="4"/>
      <c r="R15" s="4"/>
      <c r="S15" s="4"/>
    </row>
    <row r="16" spans="1:19" ht="16.5" customHeight="1" thickBot="1" x14ac:dyDescent="0.25">
      <c r="A16" s="1"/>
      <c r="B16" s="6" t="s">
        <v>23</v>
      </c>
      <c r="C16" s="7"/>
      <c r="D16" s="7"/>
      <c r="E16" s="7"/>
      <c r="F16" s="7"/>
      <c r="G16" s="8"/>
      <c r="H16" s="1"/>
      <c r="I16" s="1"/>
      <c r="J16" s="1"/>
      <c r="K16" s="1"/>
      <c r="L16" s="1"/>
      <c r="M16" s="1"/>
      <c r="N16" s="4"/>
      <c r="O16" s="4"/>
      <c r="P16" s="4"/>
      <c r="Q16" s="4"/>
      <c r="R16" s="4"/>
      <c r="S16" s="4"/>
    </row>
    <row r="17" spans="1:20" ht="10.9" customHeight="1" x14ac:dyDescent="0.2">
      <c r="A17" s="1"/>
      <c r="B17" s="9" t="s">
        <v>3</v>
      </c>
      <c r="C17" s="10" t="s">
        <v>4</v>
      </c>
      <c r="D17" s="11" t="s">
        <v>5</v>
      </c>
      <c r="E17" s="12" t="s">
        <v>6</v>
      </c>
      <c r="F17" s="36" t="s">
        <v>24</v>
      </c>
      <c r="G17" s="37"/>
      <c r="H17" s="1"/>
      <c r="I17" s="1"/>
      <c r="J17" s="1"/>
      <c r="K17" s="1"/>
      <c r="L17" s="1"/>
      <c r="M17" s="1"/>
      <c r="N17" s="4"/>
      <c r="O17" s="4"/>
      <c r="P17" s="4"/>
      <c r="Q17" s="4"/>
      <c r="R17" s="4"/>
      <c r="S17" s="4"/>
    </row>
    <row r="18" spans="1:20" ht="18.5" customHeight="1" x14ac:dyDescent="0.2">
      <c r="A18" s="1"/>
      <c r="B18" s="38"/>
      <c r="C18" s="39"/>
      <c r="D18" s="40"/>
      <c r="E18" s="41"/>
      <c r="F18" s="42" t="s">
        <v>8</v>
      </c>
      <c r="G18" s="43" t="s">
        <v>9</v>
      </c>
      <c r="H18" s="1"/>
      <c r="I18" s="1"/>
      <c r="J18" s="1"/>
      <c r="K18" s="1"/>
      <c r="L18" s="1"/>
      <c r="M18" s="1"/>
      <c r="N18" s="4"/>
      <c r="O18" s="4"/>
      <c r="P18" s="4"/>
      <c r="Q18" s="4"/>
      <c r="R18" s="4"/>
      <c r="S18" s="4"/>
    </row>
    <row r="19" spans="1:20" ht="33.75" customHeight="1" x14ac:dyDescent="0.2">
      <c r="A19" s="1"/>
      <c r="B19" s="21" t="s">
        <v>25</v>
      </c>
      <c r="C19" s="22" t="s">
        <v>26</v>
      </c>
      <c r="D19" s="23">
        <v>1600</v>
      </c>
      <c r="E19" s="26" t="s">
        <v>27</v>
      </c>
      <c r="F19" s="25">
        <f t="shared" ref="F19:F20" si="1">G19*350</f>
        <v>504000</v>
      </c>
      <c r="G19" s="27">
        <v>1440</v>
      </c>
      <c r="H19" s="1"/>
      <c r="I19" s="1"/>
      <c r="J19" s="1"/>
      <c r="K19" s="1"/>
      <c r="L19" s="1"/>
      <c r="M19" s="1"/>
      <c r="N19" s="4"/>
      <c r="O19" s="4"/>
      <c r="P19" s="4"/>
      <c r="Q19" s="4"/>
      <c r="R19" s="4"/>
      <c r="S19" s="4"/>
    </row>
    <row r="20" spans="1:20" s="3" customFormat="1" ht="24.75" customHeight="1" x14ac:dyDescent="0.2">
      <c r="A20" s="1"/>
      <c r="B20" s="21" t="s">
        <v>28</v>
      </c>
      <c r="C20" s="22" t="s">
        <v>26</v>
      </c>
      <c r="D20" s="23">
        <v>2000</v>
      </c>
      <c r="E20" s="26" t="s">
        <v>27</v>
      </c>
      <c r="F20" s="25">
        <f t="shared" si="1"/>
        <v>630000</v>
      </c>
      <c r="G20" s="27">
        <v>1800</v>
      </c>
    </row>
    <row r="21" spans="1:20" ht="24.75" customHeight="1" thickBot="1" x14ac:dyDescent="0.25">
      <c r="A21" s="1"/>
      <c r="B21" s="30" t="s">
        <v>29</v>
      </c>
      <c r="C21" s="44" t="s">
        <v>30</v>
      </c>
      <c r="D21" s="44"/>
      <c r="E21" s="45"/>
      <c r="F21" s="34" t="s">
        <v>31</v>
      </c>
      <c r="G21" s="46" t="s">
        <v>31</v>
      </c>
      <c r="H21" s="3"/>
      <c r="I21" s="3"/>
      <c r="J21" s="3"/>
      <c r="L21" s="4"/>
      <c r="M21" s="4"/>
      <c r="N21" s="4"/>
      <c r="O21" s="4"/>
      <c r="P21" s="4"/>
      <c r="Q21" s="4"/>
      <c r="R21" s="4"/>
      <c r="S21" s="4"/>
    </row>
    <row r="22" spans="1:20" ht="24.75" customHeight="1" thickBot="1" x14ac:dyDescent="0.25">
      <c r="A22" s="1"/>
      <c r="B22" s="47" t="s">
        <v>32</v>
      </c>
      <c r="C22" s="48"/>
      <c r="D22" s="48"/>
      <c r="E22" s="48"/>
      <c r="F22" s="48"/>
      <c r="G22" s="48"/>
      <c r="H22" s="49" t="s">
        <v>33</v>
      </c>
      <c r="I22" s="1"/>
      <c r="J22" s="1"/>
      <c r="K22" s="1"/>
      <c r="L22" s="1"/>
      <c r="M22" s="1"/>
      <c r="N22" s="1"/>
    </row>
    <row r="23" spans="1:20" ht="24.75" customHeight="1" thickBot="1" x14ac:dyDescent="0.25">
      <c r="A23" s="1"/>
      <c r="B23" s="6" t="s">
        <v>34</v>
      </c>
      <c r="C23" s="7"/>
      <c r="D23" s="7"/>
      <c r="E23" s="7"/>
      <c r="F23" s="7"/>
      <c r="G23" s="7"/>
      <c r="H23" s="7"/>
      <c r="I23" s="7"/>
      <c r="J23" s="8"/>
    </row>
    <row r="24" spans="1:20" ht="24.75" customHeight="1" thickBot="1" x14ac:dyDescent="0.25">
      <c r="A24" s="1"/>
      <c r="B24" s="50" t="s">
        <v>35</v>
      </c>
      <c r="C24" s="51" t="s">
        <v>4</v>
      </c>
      <c r="D24" s="51" t="s">
        <v>36</v>
      </c>
      <c r="E24" s="51" t="s">
        <v>37</v>
      </c>
      <c r="F24" s="52" t="s">
        <v>5</v>
      </c>
      <c r="G24" s="53"/>
      <c r="H24" s="51" t="s">
        <v>38</v>
      </c>
      <c r="I24" s="51" t="s">
        <v>39</v>
      </c>
      <c r="J24" s="54" t="s">
        <v>40</v>
      </c>
    </row>
    <row r="25" spans="1:20" s="64" customFormat="1" ht="18" x14ac:dyDescent="0.25">
      <c r="A25" s="1"/>
      <c r="B25" s="55" t="s">
        <v>41</v>
      </c>
      <c r="C25" s="56" t="s">
        <v>42</v>
      </c>
      <c r="D25" s="56" t="s">
        <v>43</v>
      </c>
      <c r="E25" s="57" t="s">
        <v>44</v>
      </c>
      <c r="F25" s="58">
        <v>2800</v>
      </c>
      <c r="G25" s="58"/>
      <c r="H25" s="59">
        <v>100000</v>
      </c>
      <c r="I25" s="59">
        <v>30000</v>
      </c>
      <c r="J25" s="60">
        <f>F25*H25/1000</f>
        <v>280000</v>
      </c>
      <c r="K25" s="61"/>
      <c r="L25" s="62"/>
      <c r="M25" s="63"/>
      <c r="N25" s="1"/>
      <c r="O25" s="1"/>
      <c r="P25" s="1"/>
      <c r="Q25" s="1"/>
      <c r="R25" s="1"/>
      <c r="S25" s="1"/>
      <c r="T25" s="1"/>
    </row>
    <row r="26" spans="1:20" s="64" customFormat="1" ht="15" customHeight="1" x14ac:dyDescent="0.25">
      <c r="A26" s="1"/>
      <c r="B26" s="65" t="s">
        <v>45</v>
      </c>
      <c r="C26" s="66" t="s">
        <v>46</v>
      </c>
      <c r="D26" s="66" t="s">
        <v>43</v>
      </c>
      <c r="E26" s="67" t="s">
        <v>44</v>
      </c>
      <c r="F26" s="68">
        <v>2600</v>
      </c>
      <c r="G26" s="69"/>
      <c r="H26" s="70">
        <v>300000</v>
      </c>
      <c r="I26" s="70">
        <v>100000</v>
      </c>
      <c r="J26" s="71">
        <f t="shared" ref="J26:J27" si="2">F26*H26/1000</f>
        <v>780000</v>
      </c>
      <c r="K26" s="72"/>
      <c r="L26" s="73"/>
      <c r="M26" s="1"/>
      <c r="N26" s="73"/>
      <c r="O26" s="1"/>
      <c r="P26" s="1"/>
      <c r="Q26" s="1"/>
      <c r="R26" s="1"/>
      <c r="S26" s="1"/>
    </row>
    <row r="27" spans="1:20" s="64" customFormat="1" ht="18.5" thickBot="1" x14ac:dyDescent="0.3">
      <c r="A27" s="1"/>
      <c r="B27" s="74" t="s">
        <v>47</v>
      </c>
      <c r="C27" s="75" t="s">
        <v>46</v>
      </c>
      <c r="D27" s="75" t="s">
        <v>43</v>
      </c>
      <c r="E27" s="76" t="s">
        <v>44</v>
      </c>
      <c r="F27" s="77">
        <v>2400</v>
      </c>
      <c r="G27" s="77"/>
      <c r="H27" s="78">
        <v>500000</v>
      </c>
      <c r="I27" s="78">
        <v>150000</v>
      </c>
      <c r="J27" s="79">
        <f t="shared" si="2"/>
        <v>1200000</v>
      </c>
      <c r="K27" s="72"/>
      <c r="L27" s="1"/>
      <c r="M27" s="1"/>
      <c r="N27" s="1"/>
      <c r="O27" s="1"/>
      <c r="P27" s="1"/>
      <c r="Q27" s="1"/>
      <c r="R27" s="1"/>
      <c r="S27" s="1"/>
    </row>
    <row r="28" spans="1:20" ht="17.25" customHeight="1" thickBot="1" x14ac:dyDescent="0.25">
      <c r="A28" s="1"/>
      <c r="B28" s="80"/>
      <c r="C28" s="48"/>
      <c r="D28" s="48"/>
      <c r="E28" s="48"/>
      <c r="F28" s="48"/>
      <c r="G28" s="81"/>
      <c r="H28" s="81"/>
    </row>
    <row r="29" spans="1:20" ht="17.25" customHeight="1" thickBot="1" x14ac:dyDescent="0.25">
      <c r="A29" s="1"/>
      <c r="B29" s="6" t="s">
        <v>48</v>
      </c>
      <c r="C29" s="7"/>
      <c r="D29" s="7"/>
      <c r="E29" s="7"/>
      <c r="F29" s="7"/>
      <c r="G29" s="7"/>
      <c r="H29" s="7"/>
      <c r="I29" s="8"/>
      <c r="J29" s="3"/>
      <c r="S29" s="4"/>
    </row>
    <row r="30" spans="1:20" ht="10.9" customHeight="1" x14ac:dyDescent="0.2">
      <c r="A30" s="1"/>
      <c r="B30" s="82" t="s">
        <v>3</v>
      </c>
      <c r="C30" s="10" t="s">
        <v>4</v>
      </c>
      <c r="D30" s="10" t="s">
        <v>5</v>
      </c>
      <c r="E30" s="14" t="s">
        <v>6</v>
      </c>
      <c r="F30" s="83" t="s">
        <v>49</v>
      </c>
      <c r="G30" s="84"/>
      <c r="H30" s="83" t="s">
        <v>50</v>
      </c>
      <c r="I30" s="84"/>
      <c r="J30" s="3"/>
      <c r="R30" s="4"/>
      <c r="S30" s="4"/>
    </row>
    <row r="31" spans="1:20" ht="20.25" customHeight="1" thickBot="1" x14ac:dyDescent="0.25">
      <c r="A31" s="1"/>
      <c r="B31" s="85"/>
      <c r="C31" s="16"/>
      <c r="D31" s="16"/>
      <c r="E31" s="86"/>
      <c r="F31" s="87" t="s">
        <v>8</v>
      </c>
      <c r="G31" s="88" t="s">
        <v>9</v>
      </c>
      <c r="H31" s="87" t="s">
        <v>8</v>
      </c>
      <c r="I31" s="88" t="s">
        <v>9</v>
      </c>
      <c r="J31" s="3"/>
      <c r="R31" s="4"/>
      <c r="S31" s="4"/>
    </row>
    <row r="32" spans="1:20" ht="17.25" customHeight="1" x14ac:dyDescent="0.2">
      <c r="A32" s="1"/>
      <c r="B32" s="89" t="s">
        <v>51</v>
      </c>
      <c r="C32" s="90" t="s">
        <v>11</v>
      </c>
      <c r="D32" s="91">
        <v>600</v>
      </c>
      <c r="E32" s="92" t="s">
        <v>20</v>
      </c>
      <c r="F32" s="93">
        <f>G32*500</f>
        <v>275000</v>
      </c>
      <c r="G32" s="94">
        <v>550</v>
      </c>
      <c r="H32" s="93">
        <f>I32*750</f>
        <v>375000</v>
      </c>
      <c r="I32" s="95">
        <v>500</v>
      </c>
      <c r="K32" s="4"/>
      <c r="L32" s="4"/>
      <c r="M32" s="4"/>
      <c r="N32" s="4"/>
      <c r="O32" s="4"/>
      <c r="P32" s="4"/>
      <c r="Q32" s="4"/>
      <c r="R32" s="4"/>
      <c r="S32" s="4"/>
    </row>
    <row r="33" spans="1:20" ht="17.25" customHeight="1" thickBot="1" x14ac:dyDescent="0.25">
      <c r="A33" s="1"/>
      <c r="B33" s="30" t="s">
        <v>52</v>
      </c>
      <c r="C33" s="31" t="s">
        <v>11</v>
      </c>
      <c r="D33" s="32">
        <v>300</v>
      </c>
      <c r="E33" s="96" t="s">
        <v>20</v>
      </c>
      <c r="F33" s="34">
        <f>G33*500</f>
        <v>125000</v>
      </c>
      <c r="G33" s="46">
        <v>250</v>
      </c>
      <c r="H33" s="34">
        <f>I33*750</f>
        <v>168750</v>
      </c>
      <c r="I33" s="46">
        <v>225</v>
      </c>
      <c r="K33" s="4"/>
      <c r="L33" s="4"/>
      <c r="M33" s="4"/>
      <c r="N33" s="4"/>
      <c r="O33" s="4"/>
      <c r="P33" s="4"/>
      <c r="Q33" s="4"/>
      <c r="R33" s="4"/>
      <c r="S33" s="4"/>
    </row>
    <row r="34" spans="1:20" ht="13" thickBot="1" x14ac:dyDescent="0.25">
      <c r="A34" s="1"/>
      <c r="B34" s="3"/>
      <c r="C34" s="3"/>
      <c r="D34" s="3"/>
      <c r="E34" s="3"/>
      <c r="F34" s="3"/>
      <c r="G34" s="3"/>
      <c r="H34" s="3"/>
      <c r="I34" s="3"/>
      <c r="J34" s="49" t="s">
        <v>33</v>
      </c>
    </row>
    <row r="35" spans="1:20" ht="18" customHeight="1" thickBot="1" x14ac:dyDescent="0.25">
      <c r="A35" s="1"/>
      <c r="B35" s="6" t="s">
        <v>53</v>
      </c>
      <c r="C35" s="7"/>
      <c r="D35" s="7"/>
      <c r="E35" s="7"/>
      <c r="F35" s="7"/>
      <c r="G35" s="7"/>
      <c r="H35" s="7"/>
      <c r="I35" s="8"/>
      <c r="J35" s="3"/>
      <c r="R35" s="4"/>
      <c r="S35" s="4"/>
    </row>
    <row r="36" spans="1:20" ht="16.5" customHeight="1" x14ac:dyDescent="0.2">
      <c r="A36" s="1"/>
      <c r="B36" s="82" t="s">
        <v>3</v>
      </c>
      <c r="C36" s="10" t="s">
        <v>4</v>
      </c>
      <c r="D36" s="10" t="s">
        <v>5</v>
      </c>
      <c r="E36" s="14" t="s">
        <v>6</v>
      </c>
      <c r="F36" s="83" t="s">
        <v>54</v>
      </c>
      <c r="G36" s="84"/>
      <c r="H36" s="83" t="s">
        <v>49</v>
      </c>
      <c r="I36" s="84"/>
      <c r="J36" s="3"/>
      <c r="R36" s="4"/>
      <c r="S36" s="4"/>
    </row>
    <row r="37" spans="1:20" ht="10.9" customHeight="1" thickBot="1" x14ac:dyDescent="0.25">
      <c r="A37" s="1"/>
      <c r="B37" s="85"/>
      <c r="C37" s="16"/>
      <c r="D37" s="16"/>
      <c r="E37" s="86"/>
      <c r="F37" s="87" t="s">
        <v>8</v>
      </c>
      <c r="G37" s="88" t="s">
        <v>9</v>
      </c>
      <c r="H37" s="87" t="s">
        <v>8</v>
      </c>
      <c r="I37" s="88" t="s">
        <v>9</v>
      </c>
      <c r="J37" s="3"/>
      <c r="R37" s="4"/>
      <c r="S37" s="4"/>
    </row>
    <row r="38" spans="1:20" ht="32.25" customHeight="1" thickBot="1" x14ac:dyDescent="0.25">
      <c r="A38" s="1"/>
      <c r="B38" s="97" t="s">
        <v>55</v>
      </c>
      <c r="C38" s="98" t="s">
        <v>56</v>
      </c>
      <c r="D38" s="99">
        <v>2000</v>
      </c>
      <c r="E38" s="100" t="s">
        <v>57</v>
      </c>
      <c r="F38" s="101">
        <f>G38*250</f>
        <v>450000</v>
      </c>
      <c r="G38" s="102">
        <v>1800</v>
      </c>
      <c r="H38" s="101">
        <f>I38*500</f>
        <v>750000</v>
      </c>
      <c r="I38" s="102">
        <v>1500</v>
      </c>
      <c r="J38" s="3"/>
      <c r="R38" s="4"/>
      <c r="S38" s="4"/>
    </row>
    <row r="39" spans="1:20" ht="20.5" customHeight="1" thickBot="1" x14ac:dyDescent="0.25">
      <c r="A39" s="1"/>
      <c r="B39" s="80"/>
      <c r="C39" s="103"/>
      <c r="D39" s="81"/>
      <c r="E39" s="48"/>
      <c r="F39" s="104"/>
      <c r="G39" s="81"/>
      <c r="H39" s="81"/>
      <c r="I39" s="3"/>
      <c r="J39" s="3"/>
      <c r="S39" s="4"/>
    </row>
    <row r="40" spans="1:20" ht="31.9" customHeight="1" thickBot="1" x14ac:dyDescent="0.25">
      <c r="A40" s="1"/>
      <c r="B40" s="6" t="s">
        <v>58</v>
      </c>
      <c r="C40" s="7"/>
      <c r="D40" s="7"/>
      <c r="E40" s="7"/>
      <c r="F40" s="7"/>
      <c r="G40" s="7"/>
      <c r="H40" s="7"/>
      <c r="I40" s="8"/>
      <c r="J40" s="3"/>
      <c r="S40" s="4"/>
    </row>
    <row r="41" spans="1:20" ht="27" x14ac:dyDescent="0.2">
      <c r="A41" s="1"/>
      <c r="B41" s="105" t="s">
        <v>59</v>
      </c>
      <c r="C41" s="106" t="s">
        <v>60</v>
      </c>
      <c r="D41" s="106" t="s">
        <v>61</v>
      </c>
      <c r="E41" s="107" t="s">
        <v>62</v>
      </c>
      <c r="F41" s="108" t="s">
        <v>63</v>
      </c>
      <c r="G41" s="109"/>
      <c r="H41" s="107" t="s">
        <v>64</v>
      </c>
      <c r="I41" s="110" t="s">
        <v>65</v>
      </c>
      <c r="J41" s="3"/>
      <c r="S41" s="4"/>
    </row>
    <row r="42" spans="1:20" ht="27" x14ac:dyDescent="0.2">
      <c r="A42" s="1"/>
      <c r="B42" s="111" t="s">
        <v>66</v>
      </c>
      <c r="C42" s="112" t="s">
        <v>67</v>
      </c>
      <c r="D42" s="113" t="s">
        <v>68</v>
      </c>
      <c r="E42" s="114">
        <v>700000</v>
      </c>
      <c r="F42" s="115">
        <v>200000</v>
      </c>
      <c r="G42" s="116"/>
      <c r="H42" s="114" t="s">
        <v>69</v>
      </c>
      <c r="I42" s="117" t="s">
        <v>70</v>
      </c>
      <c r="J42" s="3"/>
      <c r="S42" s="4"/>
    </row>
    <row r="43" spans="1:20" ht="44" customHeight="1" x14ac:dyDescent="0.2">
      <c r="A43" s="1"/>
      <c r="B43" s="111" t="s">
        <v>71</v>
      </c>
      <c r="C43" s="112" t="s">
        <v>72</v>
      </c>
      <c r="D43" s="113" t="s">
        <v>73</v>
      </c>
      <c r="E43" s="114">
        <v>1000000</v>
      </c>
      <c r="F43" s="115">
        <v>300000</v>
      </c>
      <c r="G43" s="116"/>
      <c r="H43" s="118" t="s">
        <v>74</v>
      </c>
      <c r="I43" s="117" t="s">
        <v>70</v>
      </c>
      <c r="J43" s="3"/>
      <c r="S43" s="4"/>
    </row>
    <row r="44" spans="1:20" ht="27" x14ac:dyDescent="0.2">
      <c r="A44" s="1"/>
      <c r="B44" s="119" t="s">
        <v>75</v>
      </c>
      <c r="C44" s="120" t="s">
        <v>76</v>
      </c>
      <c r="D44" s="121" t="s">
        <v>77</v>
      </c>
      <c r="E44" s="122">
        <v>1000000</v>
      </c>
      <c r="F44" s="123">
        <v>350000</v>
      </c>
      <c r="G44" s="124"/>
      <c r="H44" s="122" t="s">
        <v>78</v>
      </c>
      <c r="I44" s="125" t="s">
        <v>79</v>
      </c>
      <c r="J44" s="3"/>
      <c r="S44" s="4"/>
    </row>
    <row r="45" spans="1:20" ht="46.5" customHeight="1" x14ac:dyDescent="0.2">
      <c r="A45" s="1"/>
      <c r="B45" s="119" t="s">
        <v>80</v>
      </c>
      <c r="C45" s="120" t="s">
        <v>76</v>
      </c>
      <c r="D45" s="121" t="s">
        <v>81</v>
      </c>
      <c r="E45" s="122">
        <v>1850000</v>
      </c>
      <c r="F45" s="123">
        <v>650000</v>
      </c>
      <c r="G45" s="124"/>
      <c r="H45" s="122" t="s">
        <v>82</v>
      </c>
      <c r="I45" s="125" t="s">
        <v>83</v>
      </c>
      <c r="J45" s="3"/>
      <c r="Q45" s="4"/>
      <c r="R45" s="4"/>
      <c r="S45" s="4"/>
    </row>
    <row r="46" spans="1:20" ht="35.5" customHeight="1" x14ac:dyDescent="0.2">
      <c r="A46" s="1"/>
      <c r="B46" s="119" t="s">
        <v>84</v>
      </c>
      <c r="C46" s="120" t="s">
        <v>85</v>
      </c>
      <c r="D46" s="121" t="s">
        <v>86</v>
      </c>
      <c r="E46" s="122">
        <v>1000000</v>
      </c>
      <c r="F46" s="123">
        <v>350000</v>
      </c>
      <c r="G46" s="124"/>
      <c r="H46" s="122" t="s">
        <v>87</v>
      </c>
      <c r="I46" s="125" t="s">
        <v>70</v>
      </c>
      <c r="J46" s="3"/>
      <c r="O46" s="4"/>
      <c r="P46" s="4"/>
      <c r="Q46" s="4"/>
      <c r="R46" s="4"/>
      <c r="S46" s="4"/>
    </row>
    <row r="47" spans="1:20" ht="105.5" customHeight="1" x14ac:dyDescent="0.2">
      <c r="A47" s="1"/>
      <c r="B47" s="119" t="s">
        <v>88</v>
      </c>
      <c r="C47" s="120" t="s">
        <v>89</v>
      </c>
      <c r="D47" s="121" t="s">
        <v>90</v>
      </c>
      <c r="E47" s="122">
        <v>1000000</v>
      </c>
      <c r="F47" s="126">
        <v>250000</v>
      </c>
      <c r="G47" s="126"/>
      <c r="H47" s="122" t="s">
        <v>91</v>
      </c>
      <c r="I47" s="127"/>
      <c r="J47" s="128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  <row r="48" spans="1:20" ht="57" customHeight="1" x14ac:dyDescent="0.2">
      <c r="A48" s="1"/>
      <c r="B48" s="119" t="s">
        <v>92</v>
      </c>
      <c r="C48" s="120" t="s">
        <v>93</v>
      </c>
      <c r="D48" s="121" t="s">
        <v>94</v>
      </c>
      <c r="E48" s="122">
        <v>1800000</v>
      </c>
      <c r="F48" s="126">
        <v>400000</v>
      </c>
      <c r="G48" s="126"/>
      <c r="H48" s="122" t="s">
        <v>95</v>
      </c>
      <c r="I48" s="127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</row>
    <row r="49" spans="1:20" ht="77" customHeight="1" thickBot="1" x14ac:dyDescent="0.25">
      <c r="A49" s="1"/>
      <c r="B49" s="130" t="s">
        <v>96</v>
      </c>
      <c r="C49" s="131" t="s">
        <v>97</v>
      </c>
      <c r="D49" s="132" t="s">
        <v>98</v>
      </c>
      <c r="E49" s="133">
        <v>2500000</v>
      </c>
      <c r="F49" s="134">
        <v>600000</v>
      </c>
      <c r="G49" s="134"/>
      <c r="H49" s="135" t="s">
        <v>99</v>
      </c>
      <c r="I49" s="136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</row>
    <row r="50" spans="1:20" ht="12.5" customHeight="1" thickBot="1" x14ac:dyDescent="0.35">
      <c r="A50" s="3"/>
      <c r="B50" s="137" t="s">
        <v>100</v>
      </c>
      <c r="C50" s="138"/>
      <c r="D50" s="139"/>
      <c r="E50" s="140"/>
      <c r="F50" s="140"/>
      <c r="G50" s="140"/>
      <c r="H50" s="141"/>
      <c r="I50" s="1"/>
      <c r="J50" s="3"/>
      <c r="K50" s="142"/>
      <c r="L50" s="129"/>
      <c r="M50" s="129"/>
      <c r="N50" s="129"/>
      <c r="O50" s="129"/>
      <c r="P50" s="129"/>
      <c r="Q50" s="129"/>
      <c r="R50" s="129"/>
      <c r="S50" s="129"/>
      <c r="T50" s="129"/>
    </row>
    <row r="51" spans="1:20" ht="13" customHeight="1" thickBot="1" x14ac:dyDescent="0.25">
      <c r="A51" s="1"/>
      <c r="B51" s="143"/>
      <c r="C51" s="144"/>
      <c r="D51" s="139"/>
      <c r="E51" s="140"/>
      <c r="F51" s="140"/>
      <c r="G51" s="140"/>
      <c r="H51" s="145"/>
      <c r="I51" s="146"/>
      <c r="J51" s="147"/>
      <c r="K51" s="129"/>
      <c r="L51" s="129"/>
      <c r="M51" s="129"/>
      <c r="N51" s="129"/>
      <c r="O51" s="129"/>
      <c r="P51" s="129"/>
      <c r="Q51" s="129"/>
      <c r="R51" s="129"/>
      <c r="S51" s="129"/>
      <c r="T51" s="129"/>
    </row>
    <row r="52" spans="1:20" ht="20.25" customHeight="1" x14ac:dyDescent="0.2">
      <c r="A52" s="1"/>
      <c r="B52" s="148" t="s">
        <v>101</v>
      </c>
      <c r="C52" s="149"/>
      <c r="D52" s="149"/>
      <c r="E52" s="149"/>
      <c r="F52" s="149"/>
      <c r="G52" s="150"/>
      <c r="H52" s="148" t="s">
        <v>102</v>
      </c>
      <c r="I52" s="149"/>
      <c r="J52" s="150"/>
      <c r="S52" s="4"/>
    </row>
    <row r="53" spans="1:20" ht="22" customHeight="1" thickBot="1" x14ac:dyDescent="0.25">
      <c r="A53" s="1"/>
      <c r="B53" s="151" t="s">
        <v>3</v>
      </c>
      <c r="C53" s="152" t="s">
        <v>103</v>
      </c>
      <c r="D53" s="153" t="s">
        <v>104</v>
      </c>
      <c r="E53" s="153" t="s">
        <v>39</v>
      </c>
      <c r="F53" s="152" t="s">
        <v>105</v>
      </c>
      <c r="G53" s="154" t="s">
        <v>106</v>
      </c>
      <c r="H53" s="155" t="s">
        <v>107</v>
      </c>
      <c r="I53" s="156" t="s">
        <v>105</v>
      </c>
      <c r="J53" s="157" t="s">
        <v>108</v>
      </c>
      <c r="S53" s="4"/>
    </row>
    <row r="54" spans="1:20" ht="32.25" customHeight="1" x14ac:dyDescent="0.2">
      <c r="A54" s="1"/>
      <c r="B54" s="158" t="s">
        <v>109</v>
      </c>
      <c r="C54" s="159">
        <f>C55+C59</f>
        <v>415000</v>
      </c>
      <c r="D54" s="160" t="s">
        <v>110</v>
      </c>
      <c r="E54" s="161">
        <v>20000</v>
      </c>
      <c r="F54" s="162">
        <v>90000</v>
      </c>
      <c r="G54" s="163">
        <v>5000</v>
      </c>
      <c r="H54" s="164">
        <f>(I54/500)*1000</f>
        <v>54000</v>
      </c>
      <c r="I54" s="165">
        <f>(F54*1.3)-F54</f>
        <v>27000</v>
      </c>
      <c r="J54" s="166">
        <f t="shared" ref="J54:J60" si="3">E54+H54</f>
        <v>74000</v>
      </c>
      <c r="K54" s="104"/>
      <c r="S54" s="4"/>
    </row>
    <row r="55" spans="1:20" ht="32.25" customHeight="1" x14ac:dyDescent="0.25">
      <c r="A55" s="1"/>
      <c r="B55" s="167" t="s">
        <v>111</v>
      </c>
      <c r="C55" s="168">
        <v>315000</v>
      </c>
      <c r="D55" s="169" t="s">
        <v>112</v>
      </c>
      <c r="E55" s="170">
        <v>13000</v>
      </c>
      <c r="F55" s="171">
        <v>50000</v>
      </c>
      <c r="G55" s="172">
        <v>5000</v>
      </c>
      <c r="H55" s="173">
        <f t="shared" ref="H55:H59" si="4">(I55/500)*1000</f>
        <v>30000</v>
      </c>
      <c r="I55" s="174">
        <f>(F55*1.3)-F55</f>
        <v>15000</v>
      </c>
      <c r="J55" s="175">
        <f t="shared" si="3"/>
        <v>43000</v>
      </c>
      <c r="K55" s="176"/>
      <c r="S55" s="4"/>
    </row>
    <row r="56" spans="1:20" ht="32.25" customHeight="1" x14ac:dyDescent="0.2">
      <c r="B56" s="167" t="s">
        <v>113</v>
      </c>
      <c r="C56" s="177">
        <f>C55</f>
        <v>315000</v>
      </c>
      <c r="D56" s="169" t="s">
        <v>114</v>
      </c>
      <c r="E56" s="178">
        <f>E55</f>
        <v>13000</v>
      </c>
      <c r="F56" s="171">
        <v>30000</v>
      </c>
      <c r="G56" s="172">
        <v>5000</v>
      </c>
      <c r="H56" s="179">
        <f>(I56/500)*1000</f>
        <v>18000</v>
      </c>
      <c r="I56" s="171">
        <f t="shared" ref="I56" si="5">(F56*1.3)-F56</f>
        <v>9000</v>
      </c>
      <c r="J56" s="180">
        <f t="shared" si="3"/>
        <v>31000</v>
      </c>
      <c r="K56" s="142"/>
      <c r="L56" s="129"/>
      <c r="M56" s="129"/>
      <c r="N56" s="129"/>
      <c r="O56" s="129"/>
      <c r="P56" s="129"/>
      <c r="Q56" s="129"/>
      <c r="R56" s="129"/>
      <c r="S56" s="129"/>
      <c r="T56" s="129"/>
    </row>
    <row r="57" spans="1:20" ht="32.25" customHeight="1" x14ac:dyDescent="0.25">
      <c r="A57" s="1"/>
      <c r="B57" s="181" t="s">
        <v>115</v>
      </c>
      <c r="C57" s="182">
        <f>C55</f>
        <v>315000</v>
      </c>
      <c r="D57" s="183" t="s">
        <v>110</v>
      </c>
      <c r="E57" s="184">
        <f>E55</f>
        <v>13000</v>
      </c>
      <c r="F57" s="185">
        <v>70000</v>
      </c>
      <c r="G57" s="186">
        <v>10000</v>
      </c>
      <c r="H57" s="187">
        <f>(I57/500)*1000</f>
        <v>42000</v>
      </c>
      <c r="I57" s="185">
        <f>(F57*1.3)-F57</f>
        <v>21000</v>
      </c>
      <c r="J57" s="188">
        <f>E57+H57</f>
        <v>55000</v>
      </c>
      <c r="K57" s="176"/>
      <c r="S57" s="4"/>
    </row>
    <row r="58" spans="1:20" ht="32.25" customHeight="1" x14ac:dyDescent="0.2">
      <c r="B58" s="167" t="s">
        <v>116</v>
      </c>
      <c r="C58" s="168">
        <f>C55</f>
        <v>315000</v>
      </c>
      <c r="D58" s="169" t="s">
        <v>112</v>
      </c>
      <c r="E58" s="169">
        <f>E55</f>
        <v>13000</v>
      </c>
      <c r="F58" s="189">
        <v>40000</v>
      </c>
      <c r="G58" s="190">
        <v>15000</v>
      </c>
      <c r="H58" s="191">
        <v>0</v>
      </c>
      <c r="I58" s="192">
        <v>0</v>
      </c>
      <c r="J58" s="193">
        <v>0</v>
      </c>
      <c r="K58" s="142"/>
      <c r="L58" s="129"/>
      <c r="M58" s="129"/>
      <c r="N58" s="129"/>
      <c r="O58" s="129"/>
      <c r="P58" s="129"/>
      <c r="Q58" s="129"/>
      <c r="R58" s="129"/>
      <c r="S58" s="129"/>
      <c r="T58" s="129"/>
    </row>
    <row r="59" spans="1:20" ht="32.25" customHeight="1" x14ac:dyDescent="0.25">
      <c r="A59" s="1"/>
      <c r="B59" s="167" t="s">
        <v>117</v>
      </c>
      <c r="C59" s="168">
        <v>100000</v>
      </c>
      <c r="D59" s="169" t="s">
        <v>112</v>
      </c>
      <c r="E59" s="170">
        <v>11000</v>
      </c>
      <c r="F59" s="171">
        <v>50000</v>
      </c>
      <c r="G59" s="172">
        <v>5000</v>
      </c>
      <c r="H59" s="173">
        <f t="shared" si="4"/>
        <v>30000</v>
      </c>
      <c r="I59" s="174">
        <f>(F59*1.3)-F59</f>
        <v>15000</v>
      </c>
      <c r="J59" s="175">
        <f t="shared" si="3"/>
        <v>41000</v>
      </c>
      <c r="K59" s="176"/>
      <c r="S59" s="4"/>
    </row>
    <row r="60" spans="1:20" s="194" customFormat="1" ht="27" x14ac:dyDescent="0.35">
      <c r="B60" s="195" t="s">
        <v>118</v>
      </c>
      <c r="C60" s="196">
        <f>C54</f>
        <v>415000</v>
      </c>
      <c r="D60" s="196" t="s">
        <v>112</v>
      </c>
      <c r="E60" s="196">
        <f>E54</f>
        <v>20000</v>
      </c>
      <c r="F60" s="171">
        <v>120000</v>
      </c>
      <c r="G60" s="197">
        <v>5000</v>
      </c>
      <c r="H60" s="198">
        <f>(I60/500)*1000</f>
        <v>72000</v>
      </c>
      <c r="I60" s="171">
        <f t="shared" ref="I60" si="6">(F60*1.3)-F60</f>
        <v>36000</v>
      </c>
      <c r="J60" s="199">
        <f t="shared" si="3"/>
        <v>92000</v>
      </c>
      <c r="K60" s="176"/>
    </row>
    <row r="61" spans="1:20" ht="32.25" customHeight="1" x14ac:dyDescent="0.25">
      <c r="A61" s="1"/>
      <c r="B61" s="195" t="s">
        <v>119</v>
      </c>
      <c r="C61" s="196">
        <v>5000</v>
      </c>
      <c r="D61" s="196" t="s">
        <v>120</v>
      </c>
      <c r="E61" s="196">
        <v>2000</v>
      </c>
      <c r="F61" s="171">
        <v>15000</v>
      </c>
      <c r="G61" s="197">
        <v>5000</v>
      </c>
      <c r="H61" s="198">
        <v>0</v>
      </c>
      <c r="I61" s="171">
        <v>0</v>
      </c>
      <c r="J61" s="199">
        <v>0</v>
      </c>
      <c r="K61" s="176"/>
      <c r="S61" s="4"/>
    </row>
    <row r="62" spans="1:20" ht="32.25" customHeight="1" thickBot="1" x14ac:dyDescent="0.3">
      <c r="A62" s="1"/>
      <c r="B62" s="200" t="s">
        <v>121</v>
      </c>
      <c r="C62" s="201">
        <v>5000</v>
      </c>
      <c r="D62" s="202" t="s">
        <v>120</v>
      </c>
      <c r="E62" s="203">
        <v>2000</v>
      </c>
      <c r="F62" s="204">
        <v>25000</v>
      </c>
      <c r="G62" s="205">
        <v>10000</v>
      </c>
      <c r="H62" s="206">
        <v>0</v>
      </c>
      <c r="I62" s="204">
        <v>0</v>
      </c>
      <c r="J62" s="207">
        <v>0</v>
      </c>
      <c r="K62" s="176" t="s">
        <v>122</v>
      </c>
      <c r="S62" s="4"/>
    </row>
    <row r="63" spans="1:20" ht="15" thickBot="1" x14ac:dyDescent="0.4">
      <c r="A63" s="1"/>
      <c r="B63" s="208" t="s">
        <v>123</v>
      </c>
      <c r="C63" s="209"/>
      <c r="D63" s="209"/>
      <c r="E63" s="209"/>
      <c r="F63" s="210"/>
      <c r="G63" s="194"/>
      <c r="H63" s="194"/>
      <c r="I63" s="194"/>
      <c r="J63" s="3"/>
      <c r="R63" s="4"/>
      <c r="S63" s="4"/>
    </row>
    <row r="64" spans="1:20" ht="14.5" x14ac:dyDescent="0.35">
      <c r="A64" s="1"/>
      <c r="B64" s="211" t="s">
        <v>3</v>
      </c>
      <c r="C64" s="212" t="s">
        <v>103</v>
      </c>
      <c r="D64" s="213" t="s">
        <v>104</v>
      </c>
      <c r="E64" s="213" t="s">
        <v>39</v>
      </c>
      <c r="F64" s="214" t="s">
        <v>105</v>
      </c>
      <c r="G64" s="194"/>
      <c r="H64" s="194"/>
      <c r="I64" s="194"/>
      <c r="J64" s="3"/>
      <c r="R64" s="4"/>
      <c r="S64" s="4"/>
    </row>
    <row r="65" spans="1:19" ht="18" x14ac:dyDescent="0.35">
      <c r="A65" s="1"/>
      <c r="B65" s="215" t="s">
        <v>124</v>
      </c>
      <c r="C65" s="216">
        <f>C57</f>
        <v>315000</v>
      </c>
      <c r="D65" s="217" t="s">
        <v>125</v>
      </c>
      <c r="E65" s="218">
        <f>E57</f>
        <v>13000</v>
      </c>
      <c r="F65" s="219">
        <v>140000</v>
      </c>
      <c r="G65" s="176" t="s">
        <v>122</v>
      </c>
      <c r="H65" s="194"/>
      <c r="I65" s="194"/>
      <c r="J65" s="3"/>
      <c r="R65" s="4"/>
      <c r="S65" s="4"/>
    </row>
    <row r="66" spans="1:19" ht="14.5" x14ac:dyDescent="0.35">
      <c r="A66" s="1"/>
      <c r="B66" s="220" t="s">
        <v>126</v>
      </c>
      <c r="C66" s="221"/>
      <c r="D66" s="222"/>
      <c r="E66" s="223"/>
      <c r="F66" s="224"/>
      <c r="G66" s="194"/>
      <c r="H66" s="194"/>
      <c r="I66" s="194"/>
      <c r="J66" s="3"/>
      <c r="R66" s="4"/>
      <c r="S66" s="4"/>
    </row>
    <row r="67" spans="1:19" ht="18" x14ac:dyDescent="0.35">
      <c r="A67" s="1"/>
      <c r="B67" s="225" t="s">
        <v>127</v>
      </c>
      <c r="C67" s="226">
        <f>C55</f>
        <v>315000</v>
      </c>
      <c r="D67" s="227" t="s">
        <v>125</v>
      </c>
      <c r="E67" s="226">
        <f>E55</f>
        <v>13000</v>
      </c>
      <c r="F67" s="228">
        <v>70000</v>
      </c>
      <c r="G67" s="194"/>
      <c r="H67" s="194"/>
      <c r="I67" s="194"/>
      <c r="J67" s="3"/>
      <c r="R67" s="4"/>
      <c r="S67" s="4"/>
    </row>
    <row r="68" spans="1:19" ht="15" thickBot="1" x14ac:dyDescent="0.4">
      <c r="A68" s="1"/>
      <c r="B68" s="229" t="s">
        <v>126</v>
      </c>
      <c r="C68" s="230"/>
      <c r="D68" s="231"/>
      <c r="E68" s="230"/>
      <c r="F68" s="232"/>
      <c r="G68" s="194"/>
      <c r="H68" s="194"/>
      <c r="I68" s="194"/>
      <c r="J68" s="3"/>
      <c r="R68" s="4"/>
      <c r="S68" s="4"/>
    </row>
    <row r="69" spans="1:19" ht="15" thickBot="1" x14ac:dyDescent="0.4">
      <c r="A69" s="1"/>
      <c r="B69" s="233"/>
      <c r="C69" s="233"/>
      <c r="D69" s="234"/>
      <c r="E69" s="233"/>
      <c r="F69" s="235"/>
      <c r="G69" s="194"/>
      <c r="H69" s="194"/>
      <c r="I69" s="194"/>
      <c r="J69" s="3"/>
      <c r="R69" s="4"/>
      <c r="S69" s="4"/>
    </row>
    <row r="70" spans="1:19" ht="13.5" customHeight="1" thickBot="1" x14ac:dyDescent="0.25">
      <c r="A70" s="1"/>
      <c r="B70" s="236"/>
      <c r="C70" s="138"/>
      <c r="D70" s="139"/>
      <c r="E70" s="140"/>
      <c r="F70" s="140"/>
      <c r="G70" s="140"/>
      <c r="H70" s="49" t="s">
        <v>33</v>
      </c>
      <c r="I70" s="3"/>
      <c r="J70" s="3"/>
      <c r="M70" s="4"/>
      <c r="N70" s="4"/>
      <c r="O70" s="4"/>
      <c r="P70" s="4"/>
      <c r="Q70" s="4"/>
      <c r="R70" s="4"/>
      <c r="S70" s="4"/>
    </row>
    <row r="71" spans="1:19" ht="18" customHeight="1" x14ac:dyDescent="0.2">
      <c r="A71" s="1"/>
      <c r="B71" s="237" t="s">
        <v>128</v>
      </c>
      <c r="C71" s="238"/>
      <c r="D71" s="239"/>
      <c r="E71" s="240"/>
      <c r="F71" s="240"/>
      <c r="G71" s="1"/>
      <c r="H71" s="1"/>
      <c r="I71" s="3"/>
      <c r="J71" s="3"/>
      <c r="M71" s="4"/>
      <c r="N71" s="4"/>
      <c r="O71" s="4"/>
      <c r="P71" s="4"/>
      <c r="Q71" s="4"/>
      <c r="R71" s="4"/>
      <c r="S71" s="4"/>
    </row>
    <row r="72" spans="1:19" ht="9" x14ac:dyDescent="0.2">
      <c r="A72" s="1"/>
      <c r="B72" s="151" t="s">
        <v>129</v>
      </c>
      <c r="C72" s="152" t="s">
        <v>130</v>
      </c>
      <c r="D72" s="241" t="s">
        <v>105</v>
      </c>
      <c r="E72" s="242"/>
      <c r="F72" s="242"/>
      <c r="G72" s="1"/>
      <c r="H72" s="1"/>
      <c r="I72" s="3"/>
      <c r="J72" s="3"/>
      <c r="M72" s="4"/>
      <c r="N72" s="4"/>
      <c r="O72" s="4"/>
      <c r="P72" s="4"/>
      <c r="Q72" s="4"/>
      <c r="R72" s="4"/>
      <c r="S72" s="4"/>
    </row>
    <row r="73" spans="1:19" ht="18.75" customHeight="1" thickBot="1" x14ac:dyDescent="0.25">
      <c r="A73" s="1"/>
      <c r="B73" s="243" t="s">
        <v>131</v>
      </c>
      <c r="C73" s="244">
        <v>200000</v>
      </c>
      <c r="D73" s="245" t="s">
        <v>132</v>
      </c>
      <c r="E73" s="246"/>
      <c r="F73" s="246"/>
      <c r="G73" s="1"/>
      <c r="H73" s="1"/>
      <c r="I73" s="3"/>
      <c r="J73" s="3"/>
      <c r="M73" s="4"/>
      <c r="N73" s="4"/>
      <c r="O73" s="4"/>
      <c r="P73" s="4"/>
      <c r="Q73" s="4"/>
      <c r="R73" s="4"/>
      <c r="S73" s="4"/>
    </row>
    <row r="74" spans="1:19" ht="18.649999999999999" customHeight="1" x14ac:dyDescent="0.2">
      <c r="A74" s="1"/>
      <c r="B74" s="140"/>
      <c r="C74" s="140"/>
      <c r="D74" s="246"/>
      <c r="E74" s="246"/>
      <c r="F74" s="246"/>
      <c r="G74" s="1"/>
      <c r="H74" s="1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1:19" ht="10.9" customHeight="1" thickBot="1" x14ac:dyDescent="0.25">
      <c r="A75" s="1"/>
      <c r="B75" s="236"/>
      <c r="C75" s="140"/>
      <c r="D75" s="246"/>
      <c r="E75" s="246"/>
      <c r="F75" s="246"/>
      <c r="G75" s="1"/>
      <c r="H75" s="1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1:19" ht="10.9" customHeight="1" thickBot="1" x14ac:dyDescent="0.25">
      <c r="A76" s="1"/>
      <c r="B76" s="6" t="s">
        <v>133</v>
      </c>
      <c r="C76" s="7"/>
      <c r="D76" s="7"/>
      <c r="E76" s="8"/>
      <c r="F76" s="246"/>
      <c r="G76" s="1"/>
      <c r="H76" s="1"/>
      <c r="I76" s="1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1:19" ht="10.9" customHeight="1" x14ac:dyDescent="0.2">
      <c r="A77" s="1"/>
      <c r="B77" s="247" t="s">
        <v>134</v>
      </c>
      <c r="C77" s="248">
        <v>0.6</v>
      </c>
      <c r="D77" s="248" t="s">
        <v>135</v>
      </c>
      <c r="E77" s="249">
        <v>0.8</v>
      </c>
      <c r="F77" s="246"/>
      <c r="G77" s="1"/>
      <c r="H77" s="1"/>
      <c r="I77" s="1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1:19" ht="10.9" customHeight="1" x14ac:dyDescent="0.2">
      <c r="A78" s="1"/>
      <c r="B78" s="250" t="s">
        <v>136</v>
      </c>
      <c r="C78" s="251">
        <v>1.2</v>
      </c>
      <c r="D78" s="251" t="s">
        <v>137</v>
      </c>
      <c r="E78" s="252">
        <v>0.9</v>
      </c>
      <c r="F78" s="253"/>
      <c r="G78" s="1"/>
      <c r="H78" s="1"/>
      <c r="I78" s="1"/>
      <c r="J78" s="3"/>
      <c r="M78" s="4"/>
      <c r="N78" s="4"/>
      <c r="O78" s="4"/>
      <c r="P78" s="4"/>
      <c r="Q78" s="4"/>
      <c r="R78" s="4"/>
      <c r="S78" s="4"/>
    </row>
    <row r="79" spans="1:19" ht="10.9" customHeight="1" x14ac:dyDescent="0.2">
      <c r="A79" s="1"/>
      <c r="B79" s="250" t="s">
        <v>138</v>
      </c>
      <c r="C79" s="251">
        <v>1.3</v>
      </c>
      <c r="D79" s="251" t="s">
        <v>139</v>
      </c>
      <c r="E79" s="252">
        <v>1.3</v>
      </c>
      <c r="F79" s="253"/>
      <c r="G79" s="1"/>
      <c r="H79" s="1"/>
      <c r="I79" s="1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1:19" ht="10.9" customHeight="1" x14ac:dyDescent="0.2">
      <c r="A80" s="1"/>
      <c r="B80" s="250" t="s">
        <v>140</v>
      </c>
      <c r="C80" s="251">
        <v>1.2</v>
      </c>
      <c r="D80" s="251" t="s">
        <v>141</v>
      </c>
      <c r="E80" s="252">
        <v>1.3</v>
      </c>
      <c r="F80" s="253"/>
      <c r="G80" s="1"/>
      <c r="H80" s="1"/>
      <c r="I80" s="1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1:19" ht="10.5" customHeight="1" x14ac:dyDescent="0.2">
      <c r="A81" s="1"/>
      <c r="B81" s="250" t="s">
        <v>142</v>
      </c>
      <c r="C81" s="251">
        <v>1</v>
      </c>
      <c r="D81" s="251" t="s">
        <v>143</v>
      </c>
      <c r="E81" s="252">
        <v>1.4</v>
      </c>
      <c r="F81" s="253"/>
      <c r="G81" s="1"/>
      <c r="H81" s="1"/>
      <c r="I81" s="1"/>
      <c r="P81" s="4"/>
      <c r="Q81" s="4"/>
      <c r="R81" s="4"/>
      <c r="S81" s="4"/>
    </row>
    <row r="82" spans="1:19" s="260" customFormat="1" ht="14" customHeight="1" thickBot="1" x14ac:dyDescent="0.3">
      <c r="A82" s="1"/>
      <c r="B82" s="254" t="s">
        <v>144</v>
      </c>
      <c r="C82" s="255">
        <v>0.8</v>
      </c>
      <c r="D82" s="255" t="s">
        <v>145</v>
      </c>
      <c r="E82" s="256">
        <v>1.4</v>
      </c>
      <c r="F82" s="253"/>
      <c r="G82" s="1"/>
      <c r="H82" s="257"/>
      <c r="I82" s="1"/>
      <c r="J82" s="4"/>
      <c r="K82" s="258"/>
      <c r="L82" s="259"/>
      <c r="M82" s="259"/>
      <c r="N82" s="259"/>
      <c r="O82" s="259"/>
      <c r="P82" s="259"/>
    </row>
    <row r="83" spans="1:19" s="260" customFormat="1" ht="11" thickBot="1" x14ac:dyDescent="0.3">
      <c r="A83" s="1"/>
      <c r="B83" s="253"/>
      <c r="C83" s="253"/>
      <c r="D83" s="253"/>
      <c r="E83" s="253"/>
      <c r="F83" s="253"/>
      <c r="G83" s="1"/>
      <c r="H83" s="257"/>
      <c r="I83" s="3"/>
      <c r="J83" s="3"/>
      <c r="K83" s="258"/>
      <c r="L83" s="259"/>
      <c r="M83" s="259"/>
      <c r="N83" s="259"/>
      <c r="O83" s="259"/>
      <c r="P83" s="259"/>
    </row>
    <row r="84" spans="1:19" s="260" customFormat="1" ht="28.5" customHeight="1" thickBot="1" x14ac:dyDescent="0.3">
      <c r="B84" s="261" t="s">
        <v>146</v>
      </c>
      <c r="C84" s="262"/>
      <c r="D84" s="263"/>
      <c r="E84" s="263"/>
      <c r="F84" s="263"/>
      <c r="G84" s="263"/>
      <c r="H84" s="264"/>
      <c r="I84" s="265"/>
      <c r="J84" s="266"/>
      <c r="K84" s="266"/>
    </row>
    <row r="85" spans="1:19" s="260" customFormat="1" ht="10.5" x14ac:dyDescent="0.25">
      <c r="B85" s="267" t="s">
        <v>147</v>
      </c>
      <c r="C85" s="268">
        <v>0.15</v>
      </c>
      <c r="D85" s="263"/>
      <c r="E85" s="263"/>
      <c r="F85" s="263"/>
      <c r="G85" s="263"/>
      <c r="H85" s="263"/>
      <c r="I85" s="265"/>
      <c r="J85" s="266"/>
      <c r="K85" s="266"/>
    </row>
    <row r="86" spans="1:19" s="260" customFormat="1" ht="42" x14ac:dyDescent="0.25">
      <c r="B86" s="267" t="s">
        <v>148</v>
      </c>
      <c r="C86" s="268">
        <v>0.15</v>
      </c>
      <c r="D86" s="263"/>
      <c r="E86" s="263"/>
      <c r="F86" s="263"/>
      <c r="G86" s="263"/>
      <c r="H86" s="263"/>
      <c r="I86" s="265"/>
      <c r="J86" s="266"/>
      <c r="K86" s="266"/>
    </row>
    <row r="87" spans="1:19" s="260" customFormat="1" ht="31.5" x14ac:dyDescent="0.25">
      <c r="B87" s="269" t="s">
        <v>149</v>
      </c>
      <c r="C87" s="270">
        <v>0.35</v>
      </c>
      <c r="D87" s="263"/>
      <c r="E87" s="263"/>
      <c r="F87" s="263"/>
      <c r="G87" s="263"/>
      <c r="H87" s="263"/>
      <c r="I87" s="265"/>
      <c r="J87" s="266"/>
      <c r="K87" s="266"/>
    </row>
    <row r="88" spans="1:19" s="260" customFormat="1" ht="10.5" x14ac:dyDescent="0.25">
      <c r="B88" s="271" t="s">
        <v>150</v>
      </c>
      <c r="C88" s="270">
        <v>0.15</v>
      </c>
      <c r="D88" s="263"/>
      <c r="E88" s="263"/>
      <c r="F88" s="263"/>
      <c r="G88" s="263"/>
      <c r="H88" s="263"/>
      <c r="I88" s="265"/>
      <c r="J88" s="266"/>
      <c r="K88" s="266"/>
    </row>
    <row r="89" spans="1:19" s="260" customFormat="1" ht="31.5" x14ac:dyDescent="0.25">
      <c r="B89" s="271" t="s">
        <v>151</v>
      </c>
      <c r="C89" s="270">
        <v>0.55000000000000004</v>
      </c>
      <c r="D89" s="263"/>
      <c r="E89" s="263"/>
      <c r="F89" s="263"/>
      <c r="G89" s="263"/>
      <c r="H89" s="263"/>
      <c r="I89" s="265"/>
      <c r="J89" s="266"/>
      <c r="K89" s="266"/>
    </row>
    <row r="90" spans="1:19" s="260" customFormat="1" ht="10.5" x14ac:dyDescent="0.25">
      <c r="B90" s="271" t="s">
        <v>152</v>
      </c>
      <c r="C90" s="270">
        <v>0.15</v>
      </c>
      <c r="D90" s="263"/>
      <c r="E90" s="263"/>
      <c r="F90" s="263"/>
      <c r="G90" s="263"/>
      <c r="H90" s="263"/>
      <c r="I90" s="265"/>
      <c r="J90" s="266"/>
      <c r="K90" s="266"/>
    </row>
    <row r="91" spans="1:19" s="260" customFormat="1" ht="10.5" x14ac:dyDescent="0.25">
      <c r="B91" s="271" t="s">
        <v>153</v>
      </c>
      <c r="C91" s="270">
        <v>0.15</v>
      </c>
      <c r="D91" s="263"/>
      <c r="E91" s="263"/>
      <c r="F91" s="263"/>
      <c r="G91" s="263"/>
      <c r="H91" s="263"/>
      <c r="I91" s="265"/>
      <c r="J91" s="266"/>
      <c r="K91" s="266"/>
    </row>
    <row r="92" spans="1:19" s="260" customFormat="1" ht="10.5" x14ac:dyDescent="0.25">
      <c r="B92" s="271" t="s">
        <v>154</v>
      </c>
      <c r="C92" s="270">
        <v>0.2</v>
      </c>
      <c r="D92" s="263"/>
      <c r="E92" s="263"/>
      <c r="F92" s="263"/>
      <c r="G92" s="263"/>
      <c r="H92" s="263"/>
      <c r="I92" s="265"/>
      <c r="J92" s="266"/>
      <c r="K92" s="266"/>
    </row>
    <row r="93" spans="1:19" s="272" customFormat="1" ht="10.5" x14ac:dyDescent="0.25">
      <c r="B93" s="271" t="s">
        <v>155</v>
      </c>
      <c r="C93" s="270">
        <v>0.15</v>
      </c>
      <c r="D93" s="263"/>
      <c r="E93" s="263"/>
      <c r="F93" s="263"/>
      <c r="G93" s="263"/>
      <c r="H93" s="263"/>
      <c r="I93" s="265"/>
      <c r="J93" s="266"/>
      <c r="K93" s="266"/>
    </row>
    <row r="94" spans="1:19" s="272" customFormat="1" ht="10.5" x14ac:dyDescent="0.25">
      <c r="B94" s="271" t="s">
        <v>156</v>
      </c>
      <c r="C94" s="270">
        <v>0.15</v>
      </c>
      <c r="D94" s="263"/>
      <c r="E94" s="263"/>
      <c r="F94" s="263"/>
      <c r="G94" s="263"/>
      <c r="H94" s="263"/>
      <c r="J94" s="266"/>
      <c r="K94" s="266"/>
    </row>
    <row r="95" spans="1:19" s="272" customFormat="1" ht="31.5" x14ac:dyDescent="0.25">
      <c r="B95" s="271" t="s">
        <v>157</v>
      </c>
      <c r="C95" s="270">
        <v>0.25</v>
      </c>
      <c r="D95" s="263"/>
      <c r="E95" s="263"/>
      <c r="F95" s="263"/>
      <c r="G95" s="263"/>
      <c r="H95" s="263"/>
      <c r="J95" s="266"/>
      <c r="K95" s="266"/>
    </row>
    <row r="96" spans="1:19" s="272" customFormat="1" ht="52.5" x14ac:dyDescent="0.25">
      <c r="B96" s="269" t="s">
        <v>158</v>
      </c>
      <c r="C96" s="273">
        <v>1</v>
      </c>
      <c r="D96" s="263"/>
      <c r="E96" s="263"/>
      <c r="F96" s="263"/>
      <c r="G96" s="263"/>
      <c r="H96" s="263"/>
      <c r="J96" s="266"/>
      <c r="K96" s="266"/>
    </row>
    <row r="97" spans="1:19" s="272" customFormat="1" ht="10.5" x14ac:dyDescent="0.25">
      <c r="B97" s="269" t="s">
        <v>159</v>
      </c>
      <c r="C97" s="273">
        <v>0.5</v>
      </c>
      <c r="D97" s="263"/>
      <c r="E97" s="263"/>
      <c r="F97" s="263"/>
      <c r="G97" s="263"/>
      <c r="H97" s="274"/>
      <c r="J97" s="266"/>
      <c r="K97" s="266"/>
    </row>
    <row r="98" spans="1:19" s="272" customFormat="1" ht="10.5" x14ac:dyDescent="0.25">
      <c r="B98" s="269" t="s">
        <v>160</v>
      </c>
      <c r="C98" s="273">
        <v>0.5</v>
      </c>
      <c r="D98" s="263"/>
      <c r="E98" s="263"/>
      <c r="F98" s="263"/>
      <c r="G98" s="263"/>
      <c r="H98" s="259"/>
      <c r="J98" s="266"/>
      <c r="K98" s="266"/>
    </row>
    <row r="99" spans="1:19" s="272" customFormat="1" ht="12.5" x14ac:dyDescent="0.25">
      <c r="B99" s="269" t="s">
        <v>161</v>
      </c>
      <c r="C99" s="275">
        <v>0.15</v>
      </c>
      <c r="D99" s="276" t="s">
        <v>33</v>
      </c>
      <c r="E99" s="277"/>
      <c r="F99" s="277"/>
      <c r="G99" s="277"/>
      <c r="H99" s="259"/>
      <c r="J99" s="266"/>
      <c r="K99" s="266"/>
    </row>
    <row r="100" spans="1:19" s="272" customFormat="1" ht="11" thickBot="1" x14ac:dyDescent="0.3">
      <c r="B100" s="278" t="s">
        <v>162</v>
      </c>
      <c r="C100" s="279">
        <v>0.15</v>
      </c>
      <c r="J100" s="266"/>
      <c r="K100" s="266"/>
    </row>
    <row r="101" spans="1:19" s="260" customFormat="1" ht="10.9" customHeight="1" x14ac:dyDescent="0.25">
      <c r="A101" s="1"/>
      <c r="B101" s="280"/>
      <c r="C101" s="281"/>
      <c r="D101" s="277"/>
      <c r="E101" s="277"/>
      <c r="F101" s="277"/>
      <c r="G101" s="277"/>
      <c r="H101" s="259"/>
      <c r="I101" s="282"/>
      <c r="J101" s="282"/>
      <c r="K101" s="258"/>
      <c r="L101" s="259"/>
      <c r="M101" s="259"/>
      <c r="N101" s="259"/>
    </row>
    <row r="102" spans="1:19" s="260" customFormat="1" ht="10.9" customHeight="1" x14ac:dyDescent="0.25">
      <c r="A102" s="1"/>
      <c r="B102" s="283"/>
      <c r="C102" s="284"/>
      <c r="D102" s="259"/>
      <c r="E102" s="259"/>
      <c r="F102" s="259"/>
      <c r="G102" s="259"/>
      <c r="H102" s="285"/>
      <c r="I102" s="282"/>
      <c r="J102" s="282"/>
      <c r="K102" s="258"/>
      <c r="L102" s="259"/>
      <c r="M102" s="259"/>
      <c r="N102" s="259"/>
    </row>
    <row r="103" spans="1:19" s="272" customFormat="1" ht="10.5" x14ac:dyDescent="0.25">
      <c r="B103" s="286" t="s">
        <v>163</v>
      </c>
      <c r="C103" s="287" t="s">
        <v>164</v>
      </c>
      <c r="D103" s="287"/>
      <c r="E103" s="287"/>
      <c r="F103" s="287"/>
      <c r="G103" s="288"/>
      <c r="H103" s="285"/>
    </row>
    <row r="104" spans="1:19" s="260" customFormat="1" ht="10.9" customHeight="1" x14ac:dyDescent="0.25">
      <c r="A104" s="1"/>
      <c r="B104" s="288" t="s">
        <v>165</v>
      </c>
      <c r="C104" s="288"/>
      <c r="D104" s="288"/>
      <c r="E104" s="289"/>
      <c r="F104" s="289"/>
      <c r="G104" s="289"/>
      <c r="H104" s="285"/>
      <c r="I104" s="282"/>
      <c r="J104" s="282"/>
      <c r="K104" s="258"/>
      <c r="L104" s="259"/>
      <c r="M104" s="259"/>
      <c r="N104" s="259"/>
    </row>
    <row r="105" spans="1:19" s="260" customFormat="1" ht="10.9" customHeight="1" x14ac:dyDescent="0.25">
      <c r="A105" s="1"/>
      <c r="B105" s="288" t="s">
        <v>166</v>
      </c>
      <c r="C105" s="288"/>
      <c r="D105" s="288"/>
      <c r="E105" s="288"/>
      <c r="F105" s="288"/>
      <c r="G105" s="288"/>
      <c r="H105" s="285"/>
      <c r="I105" s="282"/>
      <c r="J105" s="282"/>
      <c r="K105" s="258"/>
      <c r="L105" s="259"/>
      <c r="M105" s="259"/>
      <c r="N105" s="259"/>
      <c r="O105" s="259"/>
      <c r="P105" s="259"/>
      <c r="Q105" s="259"/>
      <c r="R105" s="259"/>
    </row>
    <row r="106" spans="1:19" s="260" customFormat="1" ht="10.9" customHeight="1" x14ac:dyDescent="0.25">
      <c r="A106" s="1"/>
      <c r="B106" s="288" t="s">
        <v>167</v>
      </c>
      <c r="C106" s="288"/>
      <c r="D106" s="288"/>
      <c r="E106" s="288"/>
      <c r="F106" s="288"/>
      <c r="G106" s="288"/>
      <c r="H106" s="285"/>
      <c r="I106" s="282"/>
      <c r="J106" s="282"/>
      <c r="K106" s="258"/>
      <c r="L106" s="259"/>
      <c r="M106" s="259"/>
      <c r="N106" s="259"/>
      <c r="O106" s="259"/>
      <c r="P106" s="259"/>
      <c r="Q106" s="259"/>
      <c r="R106" s="259"/>
    </row>
    <row r="107" spans="1:19" s="272" customFormat="1" ht="21" customHeight="1" x14ac:dyDescent="0.25">
      <c r="A107" s="1"/>
      <c r="B107" s="288" t="s">
        <v>168</v>
      </c>
      <c r="C107" s="288"/>
      <c r="D107" s="290"/>
      <c r="E107" s="290"/>
      <c r="F107" s="290"/>
      <c r="G107" s="290"/>
      <c r="H107" s="263"/>
      <c r="I107" s="291"/>
      <c r="J107" s="291"/>
      <c r="K107" s="292"/>
    </row>
    <row r="108" spans="1:19" ht="10.9" customHeight="1" x14ac:dyDescent="0.25">
      <c r="A108" s="1"/>
      <c r="B108" s="288" t="s">
        <v>169</v>
      </c>
      <c r="C108" s="288"/>
      <c r="D108" s="290"/>
      <c r="E108" s="290"/>
      <c r="F108" s="290"/>
      <c r="G108" s="290"/>
      <c r="H108" s="263"/>
      <c r="I108" s="291"/>
      <c r="J108" s="291"/>
      <c r="P108" s="4"/>
      <c r="Q108" s="4"/>
      <c r="R108" s="4"/>
      <c r="S108" s="4"/>
    </row>
    <row r="109" spans="1:19" ht="10.9" customHeight="1" x14ac:dyDescent="0.25">
      <c r="A109" s="1"/>
      <c r="B109" s="288" t="s">
        <v>170</v>
      </c>
      <c r="C109" s="288"/>
      <c r="D109" s="286"/>
      <c r="E109" s="286"/>
      <c r="F109" s="286"/>
      <c r="G109" s="286"/>
      <c r="H109" s="272"/>
      <c r="I109" s="293"/>
      <c r="J109" s="293"/>
      <c r="P109" s="4"/>
      <c r="Q109" s="4"/>
      <c r="R109" s="4"/>
      <c r="S109" s="4"/>
    </row>
    <row r="110" spans="1:19" ht="10.9" customHeight="1" x14ac:dyDescent="0.25">
      <c r="A110" s="1"/>
      <c r="B110" s="272"/>
      <c r="C110" s="272"/>
      <c r="D110" s="253"/>
      <c r="E110" s="253"/>
      <c r="F110" s="253"/>
      <c r="G110" s="1"/>
      <c r="H110" s="257"/>
      <c r="I110" s="3"/>
      <c r="J110" s="3"/>
    </row>
    <row r="111" spans="1:19" ht="10.9" customHeight="1" x14ac:dyDescent="0.2">
      <c r="A111" s="1"/>
      <c r="B111" s="253"/>
      <c r="C111" s="253"/>
      <c r="D111" s="266"/>
      <c r="E111" s="266"/>
      <c r="F111" s="266"/>
      <c r="G111" s="266"/>
      <c r="H111" s="266"/>
      <c r="I111" s="3"/>
      <c r="J111" s="3"/>
    </row>
    <row r="112" spans="1:19" ht="10.9" customHeight="1" x14ac:dyDescent="0.2">
      <c r="A112" s="1"/>
      <c r="B112" s="266"/>
      <c r="C112" s="294"/>
      <c r="D112" s="1"/>
      <c r="E112" s="1"/>
      <c r="F112" s="1"/>
      <c r="G112" s="1"/>
      <c r="H112" s="1"/>
      <c r="I112" s="1"/>
      <c r="J112" s="1"/>
    </row>
    <row r="113" spans="1:19" ht="10.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9" ht="10.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9" ht="10.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9" ht="10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9" ht="10.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9" ht="10.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9" ht="10.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9" ht="10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9" ht="10.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9" ht="10.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0.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0.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0.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0.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0.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0.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0.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0.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0.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0.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0.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0.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0.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0.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0.9" customHeight="1" x14ac:dyDescent="0.2">
      <c r="B137" s="1"/>
      <c r="C137" s="1"/>
      <c r="D137" s="1"/>
      <c r="E137" s="1"/>
      <c r="F137" s="1"/>
      <c r="G137" s="1"/>
      <c r="H137" s="1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0.9" customHeight="1" x14ac:dyDescent="0.2">
      <c r="B138" s="1"/>
      <c r="C138" s="1"/>
      <c r="D138" s="1"/>
      <c r="E138" s="1"/>
      <c r="F138" s="1"/>
      <c r="G138" s="1"/>
      <c r="H138" s="1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0.9" customHeight="1" x14ac:dyDescent="0.2">
      <c r="B139" s="1"/>
      <c r="C139" s="1"/>
      <c r="D139" s="1"/>
      <c r="E139" s="1"/>
      <c r="F139" s="1"/>
      <c r="G139" s="1"/>
      <c r="H139" s="1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0.9" customHeight="1" x14ac:dyDescent="0.2">
      <c r="B140" s="1"/>
      <c r="C140" s="1"/>
      <c r="D140" s="1"/>
      <c r="E140" s="1"/>
      <c r="F140" s="1"/>
      <c r="G140" s="1"/>
      <c r="H140" s="1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0.9" customHeight="1" x14ac:dyDescent="0.2">
      <c r="B141" s="1"/>
      <c r="C141" s="1"/>
      <c r="D141" s="1"/>
      <c r="E141" s="1"/>
      <c r="F141" s="1"/>
      <c r="G141" s="1"/>
      <c r="H141" s="1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0.9" customHeight="1" x14ac:dyDescent="0.2">
      <c r="B142" s="1"/>
      <c r="C142" s="1"/>
      <c r="D142" s="1"/>
      <c r="E142" s="1"/>
      <c r="F142" s="1"/>
      <c r="G142" s="1"/>
      <c r="H142" s="1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0.9" customHeight="1" x14ac:dyDescent="0.2">
      <c r="B143" s="1"/>
      <c r="C143" s="1"/>
      <c r="D143" s="1"/>
      <c r="E143" s="1"/>
      <c r="F143" s="1"/>
      <c r="G143" s="1"/>
      <c r="H143" s="1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0.9" customHeight="1" x14ac:dyDescent="0.2">
      <c r="B144" s="1"/>
      <c r="C144" s="1"/>
      <c r="D144" s="1"/>
      <c r="E144" s="1"/>
      <c r="F144" s="1"/>
      <c r="G144" s="1"/>
      <c r="H144" s="1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0.9" customHeight="1" x14ac:dyDescent="0.2">
      <c r="B145" s="1"/>
      <c r="C145" s="1"/>
      <c r="D145" s="1"/>
      <c r="E145" s="1"/>
      <c r="F145" s="1"/>
      <c r="G145" s="1"/>
      <c r="H145" s="1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0.9" customHeight="1" x14ac:dyDescent="0.2">
      <c r="B146" s="1"/>
      <c r="C146" s="1"/>
      <c r="D146" s="1"/>
      <c r="E146" s="1"/>
      <c r="F146" s="1"/>
      <c r="G146" s="1"/>
      <c r="H146" s="1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0.9" customHeight="1" x14ac:dyDescent="0.2">
      <c r="B147" s="1"/>
      <c r="C147" s="1"/>
      <c r="D147" s="1"/>
      <c r="E147" s="1"/>
      <c r="F147" s="1"/>
      <c r="G147" s="1"/>
      <c r="H147" s="1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0.9" customHeight="1" x14ac:dyDescent="0.2">
      <c r="B148" s="1"/>
      <c r="C148" s="1"/>
      <c r="D148" s="1"/>
      <c r="E148" s="1"/>
      <c r="F148" s="1"/>
      <c r="G148" s="1"/>
      <c r="H148" s="1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0.9" customHeight="1" x14ac:dyDescent="0.2">
      <c r="B149" s="1"/>
      <c r="C149" s="1"/>
      <c r="D149" s="1"/>
      <c r="E149" s="1"/>
      <c r="F149" s="1"/>
      <c r="G149" s="1"/>
      <c r="H149" s="1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0.9" customHeight="1" x14ac:dyDescent="0.2">
      <c r="B150" s="1"/>
      <c r="C150" s="1"/>
      <c r="D150" s="1"/>
      <c r="E150" s="1"/>
      <c r="F150" s="1"/>
      <c r="G150" s="1"/>
      <c r="H150" s="1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0.9" customHeight="1" x14ac:dyDescent="0.2">
      <c r="B151" s="1"/>
      <c r="C151" s="1"/>
      <c r="K151" s="4"/>
      <c r="L151" s="4"/>
      <c r="M151" s="4"/>
      <c r="N151" s="4"/>
      <c r="O151" s="4"/>
      <c r="P151" s="4"/>
      <c r="Q151" s="4"/>
      <c r="R151" s="4"/>
      <c r="S151" s="4"/>
    </row>
  </sheetData>
  <mergeCells count="58">
    <mergeCell ref="B71:D71"/>
    <mergeCell ref="B76:E76"/>
    <mergeCell ref="B84:C84"/>
    <mergeCell ref="C103:F103"/>
    <mergeCell ref="B63:F63"/>
    <mergeCell ref="C65:C66"/>
    <mergeCell ref="D65:D66"/>
    <mergeCell ref="E65:E66"/>
    <mergeCell ref="F65:F66"/>
    <mergeCell ref="C67:C68"/>
    <mergeCell ref="D67:D68"/>
    <mergeCell ref="E67:E68"/>
    <mergeCell ref="F67:F68"/>
    <mergeCell ref="F46:G46"/>
    <mergeCell ref="F47:G47"/>
    <mergeCell ref="F48:G48"/>
    <mergeCell ref="F49:G49"/>
    <mergeCell ref="B52:G52"/>
    <mergeCell ref="H52:J52"/>
    <mergeCell ref="B40:I40"/>
    <mergeCell ref="F41:G41"/>
    <mergeCell ref="F42:G42"/>
    <mergeCell ref="F43:G43"/>
    <mergeCell ref="F44:G44"/>
    <mergeCell ref="F45:G45"/>
    <mergeCell ref="B35:I35"/>
    <mergeCell ref="B36:B37"/>
    <mergeCell ref="C36:C37"/>
    <mergeCell ref="D36:D37"/>
    <mergeCell ref="E36:E37"/>
    <mergeCell ref="F36:G36"/>
    <mergeCell ref="H36:I36"/>
    <mergeCell ref="B29:I29"/>
    <mergeCell ref="B30:B31"/>
    <mergeCell ref="C30:C31"/>
    <mergeCell ref="D30:D31"/>
    <mergeCell ref="E30:E31"/>
    <mergeCell ref="F30:G30"/>
    <mergeCell ref="H30:I30"/>
    <mergeCell ref="C21:E21"/>
    <mergeCell ref="B23:J23"/>
    <mergeCell ref="F24:G24"/>
    <mergeCell ref="F25:G25"/>
    <mergeCell ref="K25:K27"/>
    <mergeCell ref="F26:G26"/>
    <mergeCell ref="F27:G27"/>
    <mergeCell ref="B16:G16"/>
    <mergeCell ref="B17:B18"/>
    <mergeCell ref="C17:C18"/>
    <mergeCell ref="D17:D18"/>
    <mergeCell ref="E17:E18"/>
    <mergeCell ref="F17:G17"/>
    <mergeCell ref="B6:G6"/>
    <mergeCell ref="B7:B8"/>
    <mergeCell ref="C7:C8"/>
    <mergeCell ref="D7:D8"/>
    <mergeCell ref="E7:E8"/>
    <mergeCell ref="F7:G7"/>
  </mergeCells>
  <hyperlinks>
    <hyperlink ref="H22" location="Psychologies.ru!A1" display="&lt;&lt; наверх"/>
    <hyperlink ref="J34" location="Psychologies.ru!A1" display="&lt;&lt; наверх"/>
    <hyperlink ref="H70" location="Psychologies.ru!A1" display="&lt;&lt; наверх"/>
    <hyperlink ref="D1" location="TITLE!A1" display="TITLE"/>
    <hyperlink ref="D99" location="Psychologies.ru!A1" display="&lt;&lt; наверх"/>
    <hyperlink ref="C103" r:id="rId1"/>
    <hyperlink ref="G65" r:id="rId2"/>
    <hyperlink ref="K62" r:id="rId3"/>
  </hyperlinks>
  <pageMargins left="0.7" right="0.7" top="0.75" bottom="0.75" header="0.3" footer="0.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Hearst Shkulev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svinogradova</dc:creator>
  <cp:lastModifiedBy>svinogradova</cp:lastModifiedBy>
  <dcterms:created xsi:type="dcterms:W3CDTF">2022-04-07T10:25:05Z</dcterms:created>
  <dcterms:modified xsi:type="dcterms:W3CDTF">2022-04-07T10:25:27Z</dcterms:modified>
</cp:coreProperties>
</file>